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date1904="1" showInkAnnotation="0" autoCompressPictures="0"/>
  <mc:AlternateContent xmlns:mc="http://schemas.openxmlformats.org/markup-compatibility/2006">
    <mc:Choice Requires="x15">
      <x15ac:absPath xmlns:x15ac="http://schemas.microsoft.com/office/spreadsheetml/2010/11/ac" url="/Users/smace/Documents/CRI/MatInfo4/BPU/Econocom/"/>
    </mc:Choice>
  </mc:AlternateContent>
  <xr:revisionPtr revIDLastSave="0" documentId="8_{B9EF5B92-5899-A041-876D-CF89EDB57EC9}" xr6:coauthVersionLast="43" xr6:coauthVersionMax="43" xr10:uidLastSave="{00000000-0000-0000-0000-000000000000}"/>
  <bookViews>
    <workbookView xWindow="0" yWindow="440" windowWidth="51200" windowHeight="27320" tabRatio="501" xr2:uid="{00000000-000D-0000-FFFF-FFFF00000000}"/>
  </bookViews>
  <sheets>
    <sheet name="Tarif normalisé n°8 Lot 5" sheetId="4" r:id="rId1"/>
    <sheet name="Récapitulatif remises" sheetId="3" r:id="rId2"/>
    <sheet name="Remises arrières" sheetId="5" r:id="rId3"/>
  </sheets>
  <externalReferences>
    <externalReference r:id="rId4"/>
    <externalReference r:id="rId5"/>
  </externalReferences>
  <definedNames>
    <definedName name="_xlnm._FilterDatabase" localSheetId="0" hidden="1">'Tarif normalisé n°8 Lot 5'!$A$1:$P$1190</definedName>
    <definedName name="_Pro_13_3___Retina_Core_i5_2_5_GHz_256_Go_stockage_flash__réf._Apple_ME662F_A" localSheetId="0">#REF!</definedName>
    <definedName name="Cat_exco" localSheetId="0">#REF!</definedName>
    <definedName name="Cat_exco_adeth" localSheetId="0">#REF!</definedName>
    <definedName name="Cat_exco_adeth">#REF!</definedName>
    <definedName name="Cat_exco_adsect" localSheetId="0">#REF!</definedName>
    <definedName name="Cat_exco_adsect">#REF!</definedName>
    <definedName name="Cat_exco_advideo" localSheetId="0">#REF!</definedName>
    <definedName name="Cat_exco_advideo">#REF!</definedName>
    <definedName name="Cat_exco_airport" localSheetId="0">#REF!</definedName>
    <definedName name="Cat_exco_airport">#REF!</definedName>
    <definedName name="Cat_exco_ass" localSheetId="0">#REF!</definedName>
    <definedName name="Cat_exco_ass">#REF!</definedName>
    <definedName name="cat_exco_audio">#REF!</definedName>
    <definedName name="Cat_exco_batt" localSheetId="0">#REF!</definedName>
    <definedName name="cat_exco_batt">#REF!</definedName>
    <definedName name="Cat_exco_bretford" localSheetId="0">#REF!</definedName>
    <definedName name="Cat_exco_bretford">#REF!</definedName>
    <definedName name="Cat_exco_cable" localSheetId="0">#REF!</definedName>
    <definedName name="Cat_exco_cable">#REF!</definedName>
    <definedName name="Cat_exco_clav" localSheetId="0">#REF!</definedName>
    <definedName name="Cat_exco_clav">#REF!</definedName>
    <definedName name="Cat_exco_dd" localSheetId="0">#REF!</definedName>
    <definedName name="Cat_exco_dd">#REF!</definedName>
    <definedName name="Cat_exco_ergokally" localSheetId="0">#REF!</definedName>
    <definedName name="Cat_exco_ergokally">#REF!</definedName>
    <definedName name="Cat_exco_film" localSheetId="0">#REF!</definedName>
    <definedName name="cat_exco_film">#REF!</definedName>
    <definedName name="Cat_exco_iglaze" localSheetId="0">#REF!</definedName>
    <definedName name="cat_exco_iglaze">#REF!</definedName>
    <definedName name="cat_exco_jamf">#REF!</definedName>
    <definedName name="Cat_exco_log" localSheetId="0">#REF!</definedName>
    <definedName name="Cat_exco_log">#REF!</definedName>
    <definedName name="Cat_exco_memsub" localSheetId="0">#REF!</definedName>
    <definedName name="Cat_exco_memsub">#REF!</definedName>
    <definedName name="cat_exco_memusb">#REF!</definedName>
    <definedName name="Cat_exco_moni" localSheetId="0">#REF!</definedName>
    <definedName name="Cat_exco_moni">#REF!</definedName>
    <definedName name="Cat_exco_ondu" localSheetId="0">#REF!</definedName>
    <definedName name="cat_exco_ondu">#REF!</definedName>
    <definedName name="Cat_exco_pciexp" localSheetId="0">#REF!</definedName>
    <definedName name="Cat_exco_pciexp">#REF!</definedName>
    <definedName name="Cat_exco_sauv" localSheetId="0">#REF!</definedName>
    <definedName name="Cat_exco_sauv">#REF!</definedName>
    <definedName name="Cat_exco_secu" localSheetId="0">#REF!</definedName>
    <definedName name="Cat_exco_secu">#REF!</definedName>
    <definedName name="Cat_exco_serv" localSheetId="0">#REF!</definedName>
    <definedName name="Cat_exco_serv">#REF!</definedName>
    <definedName name="Cat_exco_souris" localSheetId="0">#REF!</definedName>
    <definedName name="Cat_exco_souris">#REF!</definedName>
    <definedName name="Cat1_acc" localSheetId="0">#REF!</definedName>
    <definedName name="cat1_acc_comm">#REF!</definedName>
    <definedName name="cat1_acc_mb12">#REF!</definedName>
    <definedName name="cat1_acc_mba13">#REF!</definedName>
    <definedName name="cat1_conf1">#REF!</definedName>
    <definedName name="Cat1_conf1_mba11" localSheetId="0">#REF!</definedName>
    <definedName name="cat1_conf2">#REF!</definedName>
    <definedName name="Cat1_conf2_mba13" localSheetId="0">#REF!</definedName>
    <definedName name="cat1_conf3">#REF!</definedName>
    <definedName name="cat1_conf4">#REF!</definedName>
    <definedName name="Cat1_md223" localSheetId="0">#REF!</definedName>
    <definedName name="Cat1_md224" localSheetId="0">#REF!</definedName>
    <definedName name="Cat1_md231" localSheetId="0">#REF!</definedName>
    <definedName name="Cat1_md232" localSheetId="0">#REF!</definedName>
    <definedName name="Cat2_acc" localSheetId="0">#REF!</definedName>
    <definedName name="cat2_acc_comm">#REF!</definedName>
    <definedName name="cat2_acc_mbpr">#REF!</definedName>
    <definedName name="cat2_acc_mbptb">#REF!</definedName>
    <definedName name="cat2_conf1">#REF!</definedName>
    <definedName name="cat2_conf2">#REF!</definedName>
    <definedName name="Cat2_conf2_mbp13" localSheetId="0">#REF!</definedName>
    <definedName name="Cat2_conf2_mbp15" localSheetId="0">#REF!</definedName>
    <definedName name="cat2_conf3">#REF!</definedName>
    <definedName name="Cat2_conf3_mbpr13" localSheetId="0">#REF!</definedName>
    <definedName name="cat2_conf4">#REF!</definedName>
    <definedName name="cat2_conf5">#REF!</definedName>
    <definedName name="cat2_conf6">#REF!</definedName>
    <definedName name="cat2_conf7">#REF!</definedName>
    <definedName name="Cat2_md101" localSheetId="0">#REF!</definedName>
    <definedName name="Cat2_md102" localSheetId="0">#REF!</definedName>
    <definedName name="Cat2_md103" localSheetId="0">#REF!</definedName>
    <definedName name="Cat2_md212" localSheetId="0">#REF!</definedName>
    <definedName name="Cat2_me662" localSheetId="0">#REF!</definedName>
    <definedName name="Cat2_me866" localSheetId="0">#REF!</definedName>
    <definedName name="Cat3_acc" localSheetId="0">#REF!</definedName>
    <definedName name="cat3_acc">#REF!</definedName>
    <definedName name="cat3_conf1">#REF!</definedName>
    <definedName name="Cat3_conf1_mbpret15" localSheetId="0">#REF!</definedName>
    <definedName name="cat3_conf2">#REF!</definedName>
    <definedName name="cat3_conf3">#REF!</definedName>
    <definedName name="Cat3_me664" localSheetId="0">#REF!</definedName>
    <definedName name="Cat3_me665" localSheetId="0">#REF!</definedName>
    <definedName name="Cat4_acc" localSheetId="0">#REF!</definedName>
    <definedName name="cat4_acc">#REF!</definedName>
    <definedName name="cat4_conf1">#REF!</definedName>
    <definedName name="Cat4_conf1_mm" localSheetId="0">#REF!</definedName>
    <definedName name="cat4_conf2">#REF!</definedName>
    <definedName name="cat4_conf3">#REF!</definedName>
    <definedName name="cat4_conf4">#REF!</definedName>
    <definedName name="cat4_conf5">#REF!</definedName>
    <definedName name="cat4_conf6">#REF!</definedName>
    <definedName name="Cat4_md387" localSheetId="0">#REF!</definedName>
    <definedName name="Cat4_md388" localSheetId="0">#REF!</definedName>
    <definedName name="Cat5_acc" localSheetId="0">#REF!</definedName>
    <definedName name="cat5_acc">#REF!</definedName>
    <definedName name="cat5_conf1">#REF!</definedName>
    <definedName name="Cat5_conf1_imac" localSheetId="0">#REF!</definedName>
    <definedName name="cat5_conf2">#REF!</definedName>
    <definedName name="Cat5_conf3_im27" localSheetId="0">#REF!</definedName>
    <definedName name="Cat5_me086" localSheetId="0">#REF!</definedName>
    <definedName name="Cat5_me087" localSheetId="0">#REF!</definedName>
    <definedName name="Cat5_me088" localSheetId="0">#REF!</definedName>
    <definedName name="Cat5_me089" localSheetId="0">#REF!</definedName>
    <definedName name="Cat5_mf883" localSheetId="0">#REF!</definedName>
    <definedName name="Cat6_acc" localSheetId="0">#REF!</definedName>
    <definedName name="cat6_acc_com">#REF!</definedName>
    <definedName name="cat6_acc_dd">#REF!</definedName>
    <definedName name="cat6_acc_gestion">#REF!</definedName>
    <definedName name="cat6_acc_ip9">#REF!</definedName>
    <definedName name="cat6_acc_ipa">#REF!</definedName>
    <definedName name="cat6_acc_ipa2">#REF!</definedName>
    <definedName name="cat6_acc_ipm">#REF!</definedName>
    <definedName name="cat6_acc_ipm4">#REF!</definedName>
    <definedName name="cat6_acc_ipp12">#REF!</definedName>
    <definedName name="cat6_acc_ipp9">#REF!</definedName>
    <definedName name="cat6_acc_light">#REF!</definedName>
    <definedName name="cat6_conf1">#REF!</definedName>
    <definedName name="Cat6_conf1_mp" localSheetId="0">#REF!</definedName>
    <definedName name="cat6_conf2">#REF!</definedName>
    <definedName name="cat6_conf3">#REF!</definedName>
    <definedName name="cat6_conf5">#REF!</definedName>
    <definedName name="cat6_conf6">#REF!</definedName>
    <definedName name="cat6_conf7">#REF!</definedName>
    <definedName name="cat6_conf8">#REF!</definedName>
    <definedName name="Cat6_md878" localSheetId="0">#REF!</definedName>
    <definedName name="Cat6_me253" localSheetId="0">#REF!</definedName>
    <definedName name="Cat7_acc" localSheetId="0">#REF!</definedName>
    <definedName name="Cat7_conf1_mmsv" localSheetId="0">#REF!</definedName>
    <definedName name="Cat7_md389" localSheetId="0">#REF!</definedName>
    <definedName name="Cat7_md772" localSheetId="0">#REF!</definedName>
    <definedName name="Cat7_mpsvbi" localSheetId="0">#REF!</definedName>
    <definedName name="Cat8_acc_ddipad" localSheetId="0">#REF!</definedName>
    <definedName name="Cat8_acc_dock" localSheetId="0">#REF!</definedName>
    <definedName name="Cat8_acc_gestion" localSheetId="0">#REF!</definedName>
    <definedName name="Cat8_acc_ipad" localSheetId="0">#REF!</definedName>
    <definedName name="Cat8_acc_ipad2" localSheetId="0">#REF!</definedName>
    <definedName name="Cat8_acc_ipada" localSheetId="0">#REF!</definedName>
    <definedName name="Cat8_acc_ipadr" localSheetId="0">#REF!</definedName>
    <definedName name="Cat8_conf1" localSheetId="0">#REF!</definedName>
    <definedName name="Cat8_conf12_ipad2" localSheetId="0">#REF!</definedName>
    <definedName name="Cat8_conf2" localSheetId="0">#REF!</definedName>
    <definedName name="Cat8_conf3" localSheetId="0">#REF!</definedName>
    <definedName name="Cat8_conf34_ipadr" localSheetId="0">#REF!</definedName>
    <definedName name="Cat8_conf4" localSheetId="0">#REF!</definedName>
    <definedName name="im21_3pl">'Tarif normalisé n°8 Lot 5'!#REF!</definedName>
    <definedName name="im27_3pl">'Tarif normalisé n°8 Lot 5'!#REF!</definedName>
    <definedName name="ip12_3pl">'Tarif normalisé n°8 Lot 5'!#REF!</definedName>
    <definedName name="ip7_3pl">'Tarif normalisé n°8 Lot 5'!#REF!</definedName>
    <definedName name="ip9_3pl">'Tarif normalisé n°8 Lot 5'!#REF!</definedName>
    <definedName name="ipp11_3PL">'Tarif normalisé n°8 Lot 5'!$H$697</definedName>
    <definedName name="mb12_3pl">'Tarif normalisé n°8 Lot 5'!#REF!</definedName>
    <definedName name="mba13_3pl">'Tarif normalisé n°8 Lot 5'!#REF!</definedName>
    <definedName name="mbp13_3pl">'Tarif normalisé n°8 Lot 5'!#REF!</definedName>
    <definedName name="mbp15_3pl">'Tarif normalisé n°8 Lot 5'!#REF!</definedName>
    <definedName name="mm_3pl">'Tarif normalisé n°8 Lot 5'!$H$366</definedName>
    <definedName name="mp_3pl">'Tarif normalisé n°8 Lot 5'!#REF!</definedName>
    <definedName name="PA_GAR_IM" localSheetId="0">#REF!</definedName>
    <definedName name="PA_GAR_IM">#REF!</definedName>
    <definedName name="PA_GAR_IP" localSheetId="0">#REF!</definedName>
    <definedName name="PA_GAR_IP">#REF!</definedName>
    <definedName name="PA_GAR_MB" localSheetId="0">#REF!</definedName>
    <definedName name="PA_GAR_MB">#REF!</definedName>
    <definedName name="PA_GAR_MBP" localSheetId="0">#REF!</definedName>
    <definedName name="PA_GAR_MBP">#REF!</definedName>
    <definedName name="PA_GAR_MM" localSheetId="0">#REF!</definedName>
    <definedName name="PA_GAR_MM">#REF!</definedName>
    <definedName name="PA_GAR_MP" localSheetId="0">#REF!</definedName>
    <definedName name="PA_GAR_MP">#REF!</definedName>
    <definedName name="pa_im21_3pl">'Tarif normalisé n°8 Lot 5'!#REF!</definedName>
    <definedName name="pa_im27_3pl">'Tarif normalisé n°8 Lot 5'!#REF!</definedName>
    <definedName name="pa_ip12_3pl">'Tarif normalisé n°8 Lot 5'!#REF!</definedName>
    <definedName name="pa_ip7_3pl">'Tarif normalisé n°8 Lot 5'!#REF!</definedName>
    <definedName name="pa_ip9_3pl">'Tarif normalisé n°8 Lot 5'!#REF!</definedName>
    <definedName name="pa_mb12_3pl">'Tarif normalisé n°8 Lot 5'!#REF!</definedName>
    <definedName name="pa_mba13_3pl">'Tarif normalisé n°8 Lot 5'!#REF!</definedName>
    <definedName name="pa_mbp13_3pl">'Tarif normalisé n°8 Lot 5'!#REF!</definedName>
    <definedName name="pa_mbp15_3pl">'Tarif normalisé n°8 Lot 5'!#REF!</definedName>
    <definedName name="pa_mm_3pl">'Tarif normalisé n°8 Lot 5'!#REF!</definedName>
    <definedName name="pa_mp_3pl">'Tarif normalisé n°8 Lot 5'!#REF!</definedName>
    <definedName name="Page_54" localSheetId="0">#REF!</definedName>
    <definedName name="Page_54">#REF!</definedName>
    <definedName name="pp_cat1_conf1">#REF!</definedName>
    <definedName name="pp_cat1_conf2">#REF!</definedName>
    <definedName name="pp_cat1_conf3">#REF!</definedName>
    <definedName name="pp_cat1_conf4">#REF!</definedName>
    <definedName name="pp_cat1_md223" localSheetId="0">#REF!</definedName>
    <definedName name="pp_cat1_md224" localSheetId="0">#REF!</definedName>
    <definedName name="pp_cat1_md231" localSheetId="0">#REF!</definedName>
    <definedName name="pp_cat1_md232" localSheetId="0">#REF!</definedName>
    <definedName name="pp_cat2_conf1">#REF!</definedName>
    <definedName name="pp_cat2_conf2">#REF!</definedName>
    <definedName name="pp_cat2_conf3">#REF!</definedName>
    <definedName name="pp_cat2_conf4">#REF!</definedName>
    <definedName name="pp_cat2_conf5">#REF!</definedName>
    <definedName name="pp_cat2_conf6">#REF!</definedName>
    <definedName name="pp_cat2_conf7">#REF!</definedName>
    <definedName name="pp_cat2_md101" localSheetId="0">#REF!</definedName>
    <definedName name="pp_cat2_md102" localSheetId="0">#REF!</definedName>
    <definedName name="pp_cat2_md103" localSheetId="0">#REF!</definedName>
    <definedName name="pp_cat2_me864" localSheetId="0">#REF!</definedName>
    <definedName name="pp_cat2_me865" localSheetId="0">#REF!</definedName>
    <definedName name="pp_cat2_me866" localSheetId="0">#REF!</definedName>
    <definedName name="pp_cat3_conf1">#REF!</definedName>
    <definedName name="pp_cat3_conf2">#REF!</definedName>
    <definedName name="pp_cat3_conf3">#REF!</definedName>
    <definedName name="pp_cat3_me293" localSheetId="0">#REF!</definedName>
    <definedName name="pp_cat3_me294" localSheetId="0">#REF!</definedName>
    <definedName name="pp_cat4_conf1">#REF!</definedName>
    <definedName name="pp_cat4_conf2">#REF!</definedName>
    <definedName name="pp_cat4_conf3">#REF!</definedName>
    <definedName name="pp_cat4_conf4">#REF!</definedName>
    <definedName name="pp_cat4_conf5">#REF!</definedName>
    <definedName name="pp_cat4_conf6">#REF!</definedName>
    <definedName name="pp_cat4_md387" localSheetId="0">#REF!</definedName>
    <definedName name="pp_cat4_md388" localSheetId="0">#REF!</definedName>
    <definedName name="pp_cat5_conf1">#REF!</definedName>
    <definedName name="pp_cat5_conf2">#REF!</definedName>
    <definedName name="pp_cat5_me086" localSheetId="0">#REF!</definedName>
    <definedName name="pp_cat5_me087" localSheetId="0">#REF!</definedName>
    <definedName name="pp_cat5_me088" localSheetId="0">#REF!</definedName>
    <definedName name="pp_cat5_me089" localSheetId="0">#REF!</definedName>
    <definedName name="pp_cat5_mf883" localSheetId="0">#REF!</definedName>
    <definedName name="pp_cat6_conf1">#REF!</definedName>
    <definedName name="pp_cat6_conf2">#REF!</definedName>
    <definedName name="pp_cat6_conf3">#REF!</definedName>
    <definedName name="pp_cat6_conf4">#REF!</definedName>
    <definedName name="pp_cat6_conf5">#REF!</definedName>
    <definedName name="pp_cat6_conf6">#REF!</definedName>
    <definedName name="pp_cat6_conf7">#REF!</definedName>
    <definedName name="pp_cat6_conf8">#REF!</definedName>
    <definedName name="pp_cat6_md878" localSheetId="0">#REF!</definedName>
    <definedName name="pp_cat6_me253" localSheetId="0">#REF!</definedName>
    <definedName name="pp_cat7_md389" localSheetId="0">#REF!</definedName>
    <definedName name="pp_cat8_conf1" localSheetId="0">#REF!</definedName>
    <definedName name="pp_cat8_conf2" localSheetId="0">#REF!</definedName>
    <definedName name="pp_cat9_conf1" localSheetId="0">#REF!</definedName>
    <definedName name="pp_cat9_conf2" localSheetId="0">#REF!</definedName>
    <definedName name="pp_gar_cat1_conf1">#REF!</definedName>
    <definedName name="pp_gar_cat1_conf2">#REF!</definedName>
    <definedName name="pp_gar_cat2_conf1">#REF!</definedName>
    <definedName name="pp_gar_cat2_conf2">#REF!</definedName>
    <definedName name="pp_gar_cat3_conf1">#REF!</definedName>
    <definedName name="pp_gar_cat4_conf1">#REF!</definedName>
    <definedName name="pp_gar_cat4_im27">#REF!</definedName>
    <definedName name="pp_gar_cat5_conf1">#REF!</definedName>
    <definedName name="pp_gar_cat6_conf1">#REF!</definedName>
    <definedName name="pp_gar_cat6_conf2">#REF!</definedName>
    <definedName name="pp_gar_cat6_ip123pl">#REF!</definedName>
    <definedName name="PP_GAR_IM" localSheetId="0">#REF!</definedName>
    <definedName name="PP_GAR_IM">#REF!</definedName>
    <definedName name="PP_GAR_IP" localSheetId="0">#REF!</definedName>
    <definedName name="PP_GAR_IP">#REF!</definedName>
    <definedName name="PP_GAR_MB" localSheetId="0">#REF!</definedName>
    <definedName name="PP_GAR_MB">#REF!</definedName>
    <definedName name="PP_GAR_MBP" localSheetId="0">#REF!</definedName>
    <definedName name="PP_GAR_MBP">#REF!</definedName>
    <definedName name="PP_GAR_MM" localSheetId="0">#REF!</definedName>
    <definedName name="PP_GAR_MM">#REF!</definedName>
    <definedName name="PP_GAR_MP" localSheetId="0">#REF!</definedName>
    <definedName name="PP_GAR_MP">#REF!</definedName>
    <definedName name="pr_cat1_conf2">#REF!</definedName>
    <definedName name="pr_cat1_conf3">#REF!</definedName>
    <definedName name="pr_cat1_conf4">#REF!</definedName>
    <definedName name="pr_cat1_md223" localSheetId="0">#REF!</definedName>
    <definedName name="pr_cat1_md224" localSheetId="0">#REF!</definedName>
    <definedName name="pr_cat1_md231" localSheetId="0">#REF!</definedName>
    <definedName name="pr_cat1_md232" localSheetId="0">#REF!</definedName>
    <definedName name="pr_cat2_conf1">#REF!</definedName>
    <definedName name="pr_cat2_conf2">#REF!</definedName>
    <definedName name="pr_cat2_conf3">#REF!</definedName>
    <definedName name="pr_cat2_conf4">#REF!</definedName>
    <definedName name="pr_cat2_conf5">#REF!</definedName>
    <definedName name="pr_cat2_conf6">#REF!</definedName>
    <definedName name="pr_cat2_conf7">#REF!</definedName>
    <definedName name="pr_cat2_md101" localSheetId="0">#REF!</definedName>
    <definedName name="pr_cat2_me864" localSheetId="0">#REF!</definedName>
    <definedName name="pr_cat2_me865" localSheetId="0">#REF!</definedName>
    <definedName name="pr_cat2_me866" localSheetId="0">#REF!</definedName>
    <definedName name="pr_cat3_conf1">#REF!</definedName>
    <definedName name="pr_cat3_conf2">#REF!</definedName>
    <definedName name="pr_cat3_conf3">#REF!</definedName>
    <definedName name="pr_cat3_me294" localSheetId="0">#REF!</definedName>
    <definedName name="pr_cat3_me664" localSheetId="0">#REF!</definedName>
    <definedName name="pr_cat3_me665" localSheetId="0">#REF!</definedName>
    <definedName name="pr_cat4_conf1">#REF!</definedName>
    <definedName name="pr_cat4_conf2">#REF!</definedName>
    <definedName name="pr_cat4_conf3">#REF!</definedName>
    <definedName name="pr_cat4_conf4">#REF!</definedName>
    <definedName name="pr_cat4_conf5">#REF!</definedName>
    <definedName name="pr_cat4_conf6">#REF!</definedName>
    <definedName name="pr_cat4_md387" localSheetId="0">#REF!</definedName>
    <definedName name="pr_cat4_md388" localSheetId="0">#REF!</definedName>
    <definedName name="pr_cat5_conf1">#REF!</definedName>
    <definedName name="pr_cat5_conf2">#REF!</definedName>
    <definedName name="pr_cat5_me086" localSheetId="0">#REF!</definedName>
    <definedName name="pr_cat5_me087" localSheetId="0">#REF!</definedName>
    <definedName name="pr_cat5_me088" localSheetId="0">#REF!</definedName>
    <definedName name="pr_cat5_me089" localSheetId="0">#REF!</definedName>
    <definedName name="pr_cat5_mf883" localSheetId="0">#REF!</definedName>
    <definedName name="pr_cat6_conf1">#REF!</definedName>
    <definedName name="pr_cat6_conf2">#REF!</definedName>
    <definedName name="pr_cat6_conf3">#REF!</definedName>
    <definedName name="pr_cat6_conf4">#REF!</definedName>
    <definedName name="pr_cat6_conf5">#REF!</definedName>
    <definedName name="pr_cat6_conf6">#REF!</definedName>
    <definedName name="pr_cat6_conf7">#REF!</definedName>
    <definedName name="pr_cat6_conf8">#REF!</definedName>
    <definedName name="pr_cat6_md878" localSheetId="0">#REF!</definedName>
    <definedName name="pr_cat6_me253" localSheetId="0">#REF!</definedName>
    <definedName name="pr_cat7_md389" localSheetId="0">#REF!</definedName>
    <definedName name="pr_cat8_conf1" localSheetId="0">#REF!</definedName>
    <definedName name="pr_cat8_conf2" localSheetId="0">#REF!</definedName>
    <definedName name="pr_cat8_conf3" localSheetId="0">#REF!</definedName>
    <definedName name="pr_cat8_conf4" localSheetId="0">#REF!</definedName>
    <definedName name="pr_cat8conf1">#REF!</definedName>
    <definedName name="pr_cat8conf5">#REF!</definedName>
    <definedName name="pr_ipadaw16g" localSheetId="0">#REF!</definedName>
    <definedName name="pr_ipadawc16g" localSheetId="0">#REF!</definedName>
    <definedName name="pr_ipadmrw16g" localSheetId="0">#REF!</definedName>
    <definedName name="Prix_remisé___HT" localSheetId="0">#REF!</definedName>
    <definedName name="Prix_remisé___HT">#REF!</definedName>
    <definedName name="ra_acc_ipad">'Remises arrières'!$E$53</definedName>
    <definedName name="ra_acc_mac">'Remises arrières'!$E$52</definedName>
    <definedName name="ra_acc_nodac">'Remises arrières'!$E$54</definedName>
    <definedName name="ra_app">'Remises arrières'!$E$56</definedName>
    <definedName name="ra_atv_eg">'Remises arrières'!$E$50</definedName>
    <definedName name="ra_atv_hg">'Remises arrières'!$E$51</definedName>
    <definedName name="ra_im21_eg">'Remises arrières'!$E$29</definedName>
    <definedName name="ra_im21_hg">'Remises arrières'!$E$31</definedName>
    <definedName name="ra_im27">'Remises arrières'!$E$33</definedName>
    <definedName name="ra_im27_hg">'Remises arrières'!$E$35</definedName>
    <definedName name="ra_imp">'Remises arrières'!$E$37</definedName>
    <definedName name="ra_ip9_eg">'Remises arrières'!$E$45</definedName>
    <definedName name="ra_ip9_hg">'Remises arrières'!$E$46</definedName>
    <definedName name="ra_ipm_eg">'Remises arrières'!$E$43</definedName>
    <definedName name="ra_ipm_hg">'Remises arrières'!$E$44</definedName>
    <definedName name="ra_ipp10">'Remises arrières'!$E$47</definedName>
    <definedName name="ra_ipp12">'Remises arrières'!$E$49</definedName>
    <definedName name="ra_mb_eg">'Remises arrières'!$E$3</definedName>
    <definedName name="ra_mb_hg">'Remises arrières'!$E$5</definedName>
    <definedName name="ra_mba_eg">'Remises arrières'!$E$7</definedName>
    <definedName name="ra_mba_hg">'Remises arrières'!$E$11</definedName>
    <definedName name="ra_mba_mg">'Remises arrières'!$E$9</definedName>
    <definedName name="ra_mbp13_eg">'Remises arrières'!$E$13</definedName>
    <definedName name="ra_mbp13_hg">'Remises arrières'!$E$15</definedName>
    <definedName name="ra_mbp13tbeg">'Remises arrières'!$E$17</definedName>
    <definedName name="ra_mbp13tbhg">'Remises arrières'!$E$19</definedName>
    <definedName name="ra_mbp15r">'Remises arrières'!#REF!</definedName>
    <definedName name="ra_mbp15t_eg">'Remises arrières'!$E$21</definedName>
    <definedName name="ra_mbp15t_hg">'Remises arrières'!$E$23</definedName>
    <definedName name="ra_mm_eg">'Remises arrières'!$E$25</definedName>
    <definedName name="ra_mm_hg">'Remises arrières'!$E$27</definedName>
    <definedName name="ra_mm_mg">'Remises arrières'!#REF!</definedName>
    <definedName name="ra_mp_eg">'Remises arrières'!$E$39</definedName>
    <definedName name="ra_mp_hg">'Remises arrières'!$E$41</definedName>
    <definedName name="ra_pencil">'Remises arrières'!$E$55</definedName>
    <definedName name="ref_cat1conf1" localSheetId="0">#REF!</definedName>
    <definedName name="ref_cat1conf2" localSheetId="0">#REF!</definedName>
    <definedName name="ref_cat1conf3" localSheetId="0">#REF!</definedName>
    <definedName name="ref_cat1conf4" localSheetId="0">#REF!</definedName>
    <definedName name="ref_cat2conf1" localSheetId="0">#REF!</definedName>
    <definedName name="ref_cat2conf2" localSheetId="0">#REF!</definedName>
    <definedName name="ref_cat2conf3" localSheetId="0">#REF!</definedName>
    <definedName name="ref_cat2conf4" localSheetId="0">#REF!</definedName>
    <definedName name="ref_cat3conf1" localSheetId="0">#REF!</definedName>
    <definedName name="ref_cat3conf2" localSheetId="0">#REF!</definedName>
    <definedName name="ref_cat4conf1" localSheetId="0">#REF!</definedName>
    <definedName name="ref_cat4conf2" localSheetId="0">#REF!</definedName>
    <definedName name="ref_cat5conf1" localSheetId="0">#REF!</definedName>
    <definedName name="ref_cat5conf2" localSheetId="0">#REF!</definedName>
    <definedName name="ref_cat5conf3" localSheetId="0">#REF!</definedName>
    <definedName name="ref_cat5conf4" localSheetId="0">#REF!</definedName>
    <definedName name="ref_cat7conf1" localSheetId="0">#REF!</definedName>
    <definedName name="ref_cat8conf1b" localSheetId="0">#REF!</definedName>
    <definedName name="ref_cat8conf1n" localSheetId="0">#REF!</definedName>
    <definedName name="ref_cat8conf2b" localSheetId="0">#REF!</definedName>
    <definedName name="ref_cat8conf2n" localSheetId="0">#REF!</definedName>
    <definedName name="ref_cat9conf1b" localSheetId="0">#REF!</definedName>
    <definedName name="ref_cat9conf1n" localSheetId="0">#REF!</definedName>
    <definedName name="ref_cat9conf2b" localSheetId="0">#REF!</definedName>
    <definedName name="ref_cat9conf2n" localSheetId="0">#REF!</definedName>
    <definedName name="Rem_arr_acc" localSheetId="0">#REF!</definedName>
    <definedName name="Rem_arr_acc_ipad" localSheetId="0">#REF!</definedName>
    <definedName name="Rem_arr_acc_ipod" localSheetId="0">#REF!</definedName>
    <definedName name="Rem_arr_app" localSheetId="0">#REF!</definedName>
    <definedName name="Rem_arr_écran" localSheetId="0">#REF!</definedName>
    <definedName name="Rem_arr_imac" localSheetId="0">#REF!</definedName>
    <definedName name="Rem_arr_ipad" localSheetId="0">#REF!</definedName>
    <definedName name="Rem_arr_mba" localSheetId="0">#REF!</definedName>
    <definedName name="Rem_arr_mbp_eg" localSheetId="0">#REF!</definedName>
    <definedName name="Rem_arr_mbp_hg" localSheetId="0">#REF!</definedName>
    <definedName name="Rem_arr_mm" localSheetId="0">#REF!</definedName>
    <definedName name="Rem_arr_mp" localSheetId="0">#REF!</definedName>
    <definedName name="Remise_acc" localSheetId="0">#REF!</definedName>
    <definedName name="Remise_acc">'[1]Récapitulatif remises'!$A$19</definedName>
    <definedName name="Remise_acc_10" localSheetId="0">#REF!</definedName>
    <definedName name="Remise_acc_Apple" localSheetId="0">#REF!</definedName>
    <definedName name="Remise_acc_iPad" localSheetId="0">#REF!</definedName>
    <definedName name="Remise_APP" localSheetId="0">#REF!</definedName>
    <definedName name="Remise_clé_USB" localSheetId="0">#REF!</definedName>
    <definedName name="Remise_écran_Apple" localSheetId="0">#REF!</definedName>
    <definedName name="Remise_Ergotron" localSheetId="0">#REF!</definedName>
    <definedName name="Remise_Iiyama" localSheetId="0">#REF!</definedName>
    <definedName name="Remise_iMac" localSheetId="0">#REF!</definedName>
    <definedName name="Remise_iPad" localSheetId="0">#REF!</definedName>
    <definedName name="Remise_iPad">'[1]Récapitulatif remises'!$A$12</definedName>
    <definedName name="Remise_Kallysta_Apollo" localSheetId="0">#REF!</definedName>
    <definedName name="Remise_Kallysta_Magellan" localSheetId="0">#REF!</definedName>
    <definedName name="Remise_Log_Uni" localSheetId="0">#REF!</definedName>
    <definedName name="Remise_Log_Vol" localSheetId="0">#REF!</definedName>
    <definedName name="Remise_MacBook_Pro_13_____MacBook_Pro_13___Retina" localSheetId="0">#REF!</definedName>
    <definedName name="Remise_MBA" localSheetId="0">#REF!</definedName>
    <definedName name="Remise_MBP_EG" localSheetId="0">#REF!</definedName>
    <definedName name="Remise_MBP_HG" localSheetId="0">#REF!</definedName>
    <definedName name="Remise_MBP15_EG" localSheetId="0">#REF!</definedName>
    <definedName name="Remise_mem_USB" localSheetId="0">#REF!</definedName>
    <definedName name="Remise_MI4">'Remises arrières'!$E$3</definedName>
    <definedName name="Remise_MM" localSheetId="0">#REF!</definedName>
    <definedName name="Remise_MP" localSheetId="0">#REF!</definedName>
    <definedName name="Remise_MP">'[2]Récapitulatif remises'!$C$6</definedName>
    <definedName name="Remise_onduleur" localSheetId="0">#REF!</definedName>
    <definedName name="Remise_RAM" localSheetId="0">#REF!</definedName>
    <definedName name="Remise_stockage" localSheetId="0">#REF!</definedName>
    <definedName name="rv_10">'Récapitulatif remises'!$B$49</definedName>
    <definedName name="rv_15">'Récapitulatif remises'!$C$52</definedName>
    <definedName name="rv_20">'Récapitulatif remises'!$A$49</definedName>
    <definedName name="rv_3">'Récapitulatif remises'!$A$55</definedName>
    <definedName name="rv_30">'Récapitulatif remises'!$C$49</definedName>
    <definedName name="rv_32">'Récapitulatif remises'!$D$49</definedName>
    <definedName name="rv_7">'Récapitulatif remises'!$B$55</definedName>
    <definedName name="rv_apple_acc_ipad">'Récapitulatif remises'!$B$42</definedName>
    <definedName name="rv_apple_acc_mac">'Récapitulatif remises'!$A$42</definedName>
    <definedName name="rv_apple_acc_nodac">'Récapitulatif remises'!$C$42</definedName>
    <definedName name="rv_applecare">'Récapitulatif remises'!$A$45</definedName>
    <definedName name="rv_atv">'Récapitulatif remises'!$D$42</definedName>
    <definedName name="rv_im21_eg">'Récapitulatif remises'!$A$24</definedName>
    <definedName name="rv_im21_eg_cto">'Récapitulatif remises'!$A$27</definedName>
    <definedName name="rv_im21_hg">'Récapitulatif remises'!$B$24</definedName>
    <definedName name="rv_im21_hg_cto">'Récapitulatif remises'!$B$27</definedName>
    <definedName name="rv_im27_eg">'Récapitulatif remises'!$C$24</definedName>
    <definedName name="rv_im27_eg_cto">'Récapitulatif remises'!$C$27</definedName>
    <definedName name="rv_im27_hg">'Récapitulatif remises'!$D$24</definedName>
    <definedName name="rv_im27_hg_cto">'Récapitulatif remises'!$D$27</definedName>
    <definedName name="rv_imp">'Récapitulatif remises'!$A$30</definedName>
    <definedName name="rv_imp_cto">'Récapitulatif remises'!$A$33</definedName>
    <definedName name="rv_ip97_eg">'Récapitulatif remises'!$B$36</definedName>
    <definedName name="rv_ip97_hg">'Récapitulatif remises'!$C$36</definedName>
    <definedName name="rv_ipm">'Récapitulatif remises'!$A$36</definedName>
    <definedName name="rv_ipp105">'Récapitulatif remises'!$A$39</definedName>
    <definedName name="rv_ipp11">'Récapitulatif remises'!$B$39</definedName>
    <definedName name="rv_ipp12">'Récapitulatif remises'!$C$39</definedName>
    <definedName name="rv_jamf">'Récapitulatif remises'!$C$55</definedName>
    <definedName name="rv_log_apple_vol">'Récapitulatif remises'!$B$45</definedName>
    <definedName name="rv_mb_cto">'Récapitulatif remises'!$A$9</definedName>
    <definedName name="rv_mb_eg">'Récapitulatif remises'!$A$6</definedName>
    <definedName name="rv_mb_hg">'Récapitulatif remises'!$B$6</definedName>
    <definedName name="rv_mba_eg">'Récapitulatif remises'!$C$6</definedName>
    <definedName name="rv_mba_eg_cto">'Récapitulatif remises'!$C$9</definedName>
    <definedName name="rv_mba_hg">'Récapitulatif remises'!$A$12</definedName>
    <definedName name="rv_mba_hg_cto">'Récapitulatif remises'!$A$15</definedName>
    <definedName name="rv_mba_mg">'Récapitulatif remises'!$D$6</definedName>
    <definedName name="rv_mba_mg_cto">'Récapitulatif remises'!$D$9</definedName>
    <definedName name="rv_mbp13_eg">'Récapitulatif remises'!$B$12</definedName>
    <definedName name="rv_mbp13_eg_cto">'Récapitulatif remises'!$B$15</definedName>
    <definedName name="rv_mbp13_hg">'Récapitulatif remises'!$C$12</definedName>
    <definedName name="rv_mbp13_hg_cto">'Récapitulatif remises'!$C$15</definedName>
    <definedName name="rv_mbp13t">'Récapitulatif remises'!$D$12</definedName>
    <definedName name="rv_mbp13t_cto">'Récapitulatif remises'!$D$15</definedName>
    <definedName name="rv_mbp15t_eg">'Récapitulatif remises'!$A$18</definedName>
    <definedName name="rv_mbp15t_eg_cto">'Récapitulatif remises'!$A$21</definedName>
    <definedName name="rv_mbp15t_hg">'Récapitulatif remises'!$B$18</definedName>
    <definedName name="rv_mbp15t_hg_cto">'Récapitulatif remises'!$B$21</definedName>
    <definedName name="rv_mm_eg">'Récapitulatif remises'!$C$18</definedName>
    <definedName name="rv_mm_eg_cto">'Récapitulatif remises'!$C$21</definedName>
    <definedName name="rv_mm_hg">'Récapitulatif remises'!$D$18</definedName>
    <definedName name="rv_mm_hg_cto">'Récapitulatif remises'!$D$21</definedName>
    <definedName name="rv_mp_eg">'Récapitulatif remises'!$B$30</definedName>
    <definedName name="rv_mp_eg_cto">'Récapitulatif remises'!$B$33</definedName>
    <definedName name="rv_mp_hg">'Récapitulatif remises'!$C$30</definedName>
    <definedName name="rv_mp_hg_cto">'Récapitulatif remises'!$C$33</definedName>
    <definedName name="rv_stockage">'Récapitulatif remises'!$A$52</definedName>
    <definedName name="som_cat1_conf1">#REF!</definedName>
    <definedName name="som_cat1_conf2">#REF!</definedName>
    <definedName name="som_cat2_conf1">#REF!</definedName>
    <definedName name="som_cat2_conf1_evo1">#REF!</definedName>
    <definedName name="som_cat2_conf1_evo2">#REF!</definedName>
    <definedName name="som_cat2_conf2">#REF!</definedName>
    <definedName name="som_cat2_conf2_evo1">#REF!</definedName>
    <definedName name="som_cat3_conf1">#REF!</definedName>
    <definedName name="som_cat4_conf1">#REF!</definedName>
    <definedName name="som_cat4_conf1_evo1">#REF!</definedName>
    <definedName name="som_cat4_conf1_evo2">#REF!</definedName>
    <definedName name="som_cat4_conf1_evo3">#REF!</definedName>
    <definedName name="som_cat4_conf1_evo4">#REF!</definedName>
    <definedName name="som_cat5_conf1">#REF!</definedName>
    <definedName name="som_cat5_conf2">#REF!</definedName>
    <definedName name="som_cat6_conf1">#REF!</definedName>
    <definedName name="som_cat6_conf1_evo1">#REF!</definedName>
    <definedName name="som_cat6_conf2">#REF!</definedName>
    <definedName name="som_cat6_conf2_evo1">#REF!</definedName>
    <definedName name="som_cat6_conf2_evo2">#REF!</definedName>
    <definedName name="som_exco">#REF!</definedName>
  </definedNames>
  <calcPr calcId="191028"/>
  <fileRecoveryPr autoRecover="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G1199" i="4" l="1"/>
  <c r="H1199" i="4" s="1"/>
  <c r="G1198" i="4" l="1"/>
  <c r="H1198" i="4" s="1"/>
  <c r="G1197" i="4"/>
  <c r="H1197" i="4" s="1"/>
  <c r="G1196" i="4"/>
  <c r="H1196" i="4" s="1"/>
  <c r="G1195" i="4"/>
  <c r="H1195" i="4" s="1"/>
  <c r="G1173" i="4" l="1"/>
  <c r="H1173" i="4" s="1"/>
  <c r="G1172" i="4"/>
  <c r="H1172" i="4" s="1"/>
  <c r="G1194" i="4"/>
  <c r="H1194" i="4" s="1"/>
  <c r="G1193" i="4"/>
  <c r="H1193" i="4" s="1"/>
  <c r="G1192" i="4"/>
  <c r="H1192" i="4" s="1"/>
  <c r="G1191" i="4"/>
  <c r="H1191" i="4" s="1"/>
  <c r="G1190" i="4"/>
  <c r="H1190" i="4" s="1"/>
  <c r="G1189" i="4"/>
  <c r="H1189" i="4" s="1"/>
  <c r="G1188" i="4"/>
  <c r="H1188" i="4" s="1"/>
  <c r="G1187" i="4"/>
  <c r="H1187" i="4" s="1"/>
  <c r="G1186" i="4"/>
  <c r="H1186" i="4" s="1"/>
  <c r="G1185" i="4"/>
  <c r="H1185" i="4" s="1"/>
  <c r="G1184" i="4"/>
  <c r="H1184" i="4" s="1"/>
  <c r="G741" i="4"/>
  <c r="H741" i="4" s="1"/>
  <c r="J741" i="4"/>
  <c r="G873" i="4"/>
  <c r="H873" i="4" s="1"/>
  <c r="G1168" i="4"/>
  <c r="H1168" i="4" s="1"/>
  <c r="G1167" i="4"/>
  <c r="H1167" i="4" s="1"/>
  <c r="G1174" i="4"/>
  <c r="H1174" i="4" s="1"/>
  <c r="G1183" i="4"/>
  <c r="H1183" i="4" s="1"/>
  <c r="G1182" i="4"/>
  <c r="H1182" i="4" s="1"/>
  <c r="G1181" i="4"/>
  <c r="H1181" i="4" s="1"/>
  <c r="G1180" i="4"/>
  <c r="H1180" i="4" s="1"/>
  <c r="G1179" i="4"/>
  <c r="H1179" i="4" s="1"/>
  <c r="G1178" i="4"/>
  <c r="H1178" i="4" s="1"/>
  <c r="G1177" i="4"/>
  <c r="H1177" i="4" s="1"/>
  <c r="G1176" i="4"/>
  <c r="H1176" i="4" s="1"/>
  <c r="G1175" i="4"/>
  <c r="H1175" i="4" s="1"/>
  <c r="G1170" i="4"/>
  <c r="H1170" i="4" s="1"/>
  <c r="G1169" i="4"/>
  <c r="H1169" i="4" s="1"/>
  <c r="G1166" i="4"/>
  <c r="H1166" i="4" s="1"/>
  <c r="G885" i="4"/>
  <c r="G884" i="4"/>
  <c r="H884" i="4"/>
  <c r="G883" i="4"/>
  <c r="H883" i="4" s="1"/>
  <c r="G882" i="4"/>
  <c r="H882" i="4" s="1"/>
  <c r="G881" i="4"/>
  <c r="H881" i="4"/>
  <c r="G880" i="4"/>
  <c r="H880" i="4" s="1"/>
  <c r="G553" i="4"/>
  <c r="H553" i="4" s="1"/>
  <c r="G552" i="4"/>
  <c r="H552" i="4" s="1"/>
  <c r="G540" i="4"/>
  <c r="H540" i="4" s="1"/>
  <c r="G568" i="4"/>
  <c r="H568" i="4"/>
  <c r="G570" i="4"/>
  <c r="H570" i="4" s="1"/>
  <c r="G566" i="4"/>
  <c r="H566" i="4" s="1"/>
  <c r="G565" i="4"/>
  <c r="H565" i="4"/>
  <c r="G563" i="4"/>
  <c r="H563" i="4"/>
  <c r="G562" i="4"/>
  <c r="H562" i="4"/>
  <c r="G489" i="4"/>
  <c r="H489" i="4"/>
  <c r="G476" i="4"/>
  <c r="H476" i="4"/>
  <c r="G695" i="4"/>
  <c r="H695" i="4"/>
  <c r="K695" i="4" s="1"/>
  <c r="G694" i="4"/>
  <c r="H694" i="4" s="1"/>
  <c r="K694" i="4" s="1"/>
  <c r="G693" i="4"/>
  <c r="H693" i="4" s="1"/>
  <c r="K693" i="4" s="1"/>
  <c r="G692" i="4"/>
  <c r="H692" i="4" s="1"/>
  <c r="K692" i="4" s="1"/>
  <c r="G691" i="4"/>
  <c r="H691" i="4" s="1"/>
  <c r="K691" i="4" s="1"/>
  <c r="G690" i="4"/>
  <c r="H690" i="4" s="1"/>
  <c r="K690" i="4" s="1"/>
  <c r="G689" i="4"/>
  <c r="H689" i="4" s="1"/>
  <c r="K689" i="4" s="1"/>
  <c r="G688" i="4"/>
  <c r="H688" i="4" s="1"/>
  <c r="K688" i="4" s="1"/>
  <c r="G687" i="4"/>
  <c r="H687" i="4" s="1"/>
  <c r="K687" i="4" s="1"/>
  <c r="G686" i="4"/>
  <c r="H686" i="4" s="1"/>
  <c r="K686" i="4" s="1"/>
  <c r="G685" i="4"/>
  <c r="H685" i="4" s="1"/>
  <c r="K685" i="4" s="1"/>
  <c r="G684" i="4"/>
  <c r="H684" i="4" s="1"/>
  <c r="K684" i="4" s="1"/>
  <c r="G464" i="4"/>
  <c r="H464" i="4" s="1"/>
  <c r="G460" i="4"/>
  <c r="H460" i="4" s="1"/>
  <c r="J658" i="4"/>
  <c r="G658" i="4"/>
  <c r="H658" i="4"/>
  <c r="K658" i="4" s="1"/>
  <c r="J657" i="4"/>
  <c r="G657" i="4"/>
  <c r="H657" i="4" s="1"/>
  <c r="J656" i="4"/>
  <c r="G656" i="4"/>
  <c r="H656" i="4" s="1"/>
  <c r="J640" i="4"/>
  <c r="G640" i="4"/>
  <c r="H640" i="4" s="1"/>
  <c r="K640" i="4" s="1"/>
  <c r="J639" i="4"/>
  <c r="G639" i="4"/>
  <c r="H639" i="4" s="1"/>
  <c r="K639" i="4" s="1"/>
  <c r="J637" i="4"/>
  <c r="G637" i="4"/>
  <c r="H637" i="4" s="1"/>
  <c r="K637" i="4" s="1"/>
  <c r="J661" i="4"/>
  <c r="G661" i="4"/>
  <c r="H661" i="4" s="1"/>
  <c r="J660" i="4"/>
  <c r="G660" i="4"/>
  <c r="H660" i="4"/>
  <c r="J659" i="4"/>
  <c r="G659" i="4"/>
  <c r="H659" i="4" s="1"/>
  <c r="J652" i="4"/>
  <c r="G652" i="4"/>
  <c r="H652" i="4"/>
  <c r="K652" i="4" s="1"/>
  <c r="J651" i="4"/>
  <c r="G651" i="4"/>
  <c r="H651" i="4"/>
  <c r="K651" i="4" s="1"/>
  <c r="J650" i="4"/>
  <c r="G650" i="4"/>
  <c r="H650" i="4" s="1"/>
  <c r="K650" i="4" s="1"/>
  <c r="G1164" i="4"/>
  <c r="H1164" i="4"/>
  <c r="G1163" i="4"/>
  <c r="H1163" i="4" s="1"/>
  <c r="G1162" i="4"/>
  <c r="H1162" i="4" s="1"/>
  <c r="G1165" i="4"/>
  <c r="H1165" i="4" s="1"/>
  <c r="G1171" i="4"/>
  <c r="H1171" i="4"/>
  <c r="G1161" i="4"/>
  <c r="H1161" i="4" s="1"/>
  <c r="G1160" i="4"/>
  <c r="H1160" i="4" s="1"/>
  <c r="G1159" i="4"/>
  <c r="H1159" i="4"/>
  <c r="G1158" i="4"/>
  <c r="H1158" i="4" s="1"/>
  <c r="G1157" i="4"/>
  <c r="H1157" i="4" s="1"/>
  <c r="G1156" i="4"/>
  <c r="H1156" i="4"/>
  <c r="G1155" i="4"/>
  <c r="H1155" i="4" s="1"/>
  <c r="G1154" i="4"/>
  <c r="H1154" i="4" s="1"/>
  <c r="G1153" i="4"/>
  <c r="H1153" i="4" s="1"/>
  <c r="G1152" i="4"/>
  <c r="H1152" i="4" s="1"/>
  <c r="G1151" i="4"/>
  <c r="H1151" i="4"/>
  <c r="G1150" i="4"/>
  <c r="H1150" i="4" s="1"/>
  <c r="G1149" i="4"/>
  <c r="H1149" i="4" s="1"/>
  <c r="G1148" i="4"/>
  <c r="H1148" i="4"/>
  <c r="G1147" i="4"/>
  <c r="H1147" i="4"/>
  <c r="G1146" i="4"/>
  <c r="H1146" i="4" s="1"/>
  <c r="G1145" i="4"/>
  <c r="H1145" i="4" s="1"/>
  <c r="G1144" i="4"/>
  <c r="H1144" i="4" s="1"/>
  <c r="G1143" i="4"/>
  <c r="H1143" i="4"/>
  <c r="G1139" i="4"/>
  <c r="H1139" i="4" s="1"/>
  <c r="G1138" i="4"/>
  <c r="H1138" i="4" s="1"/>
  <c r="G1137" i="4"/>
  <c r="H1137" i="4" s="1"/>
  <c r="G316" i="4"/>
  <c r="H316" i="4" s="1"/>
  <c r="G315" i="4"/>
  <c r="H315" i="4"/>
  <c r="G306" i="4"/>
  <c r="H306" i="4" s="1"/>
  <c r="G305" i="4"/>
  <c r="H305" i="4" s="1"/>
  <c r="G400" i="4"/>
  <c r="H400" i="4"/>
  <c r="G399" i="4"/>
  <c r="H399" i="4" s="1"/>
  <c r="G398" i="4"/>
  <c r="H398" i="4" s="1"/>
  <c r="G397" i="4"/>
  <c r="H397" i="4" s="1"/>
  <c r="G396" i="4"/>
  <c r="H396" i="4"/>
  <c r="G395" i="4"/>
  <c r="H395" i="4" s="1"/>
  <c r="G394" i="4"/>
  <c r="H394" i="4" s="1"/>
  <c r="G393" i="4"/>
  <c r="H393" i="4" s="1"/>
  <c r="J392" i="4"/>
  <c r="G392" i="4"/>
  <c r="H392" i="4" s="1"/>
  <c r="K392" i="4" s="1"/>
  <c r="J365" i="4"/>
  <c r="G365" i="4"/>
  <c r="H365" i="4" s="1"/>
  <c r="K365" i="4" s="1"/>
  <c r="G375" i="4"/>
  <c r="H375" i="4" s="1"/>
  <c r="G374" i="4"/>
  <c r="H374" i="4" s="1"/>
  <c r="G373" i="4"/>
  <c r="H373" i="4" s="1"/>
  <c r="G372" i="4"/>
  <c r="H372" i="4" s="1"/>
  <c r="G371" i="4"/>
  <c r="H371" i="4" s="1"/>
  <c r="G370" i="4"/>
  <c r="H370" i="4" s="1"/>
  <c r="G369" i="4"/>
  <c r="H369" i="4" s="1"/>
  <c r="G368" i="4"/>
  <c r="H368" i="4" s="1"/>
  <c r="G367" i="4"/>
  <c r="H367" i="4" s="1"/>
  <c r="E13" i="5"/>
  <c r="G228" i="4"/>
  <c r="G232" i="4"/>
  <c r="H232" i="4" s="1"/>
  <c r="G231" i="4"/>
  <c r="G230" i="4"/>
  <c r="G229" i="4"/>
  <c r="G225" i="4"/>
  <c r="G224" i="4"/>
  <c r="G223" i="4"/>
  <c r="G222" i="4"/>
  <c r="G221" i="4"/>
  <c r="H221" i="4" s="1"/>
  <c r="G213" i="4"/>
  <c r="G218" i="4"/>
  <c r="G217" i="4"/>
  <c r="G216" i="4"/>
  <c r="G215" i="4"/>
  <c r="G214" i="4"/>
  <c r="G194" i="4"/>
  <c r="G193" i="4"/>
  <c r="H193" i="4" s="1"/>
  <c r="G192" i="4"/>
  <c r="G191" i="4"/>
  <c r="G190" i="4"/>
  <c r="G188" i="4"/>
  <c r="G96" i="4"/>
  <c r="H96" i="4" s="1"/>
  <c r="G95" i="4"/>
  <c r="H95" i="4" s="1"/>
  <c r="G94" i="4"/>
  <c r="H94" i="4" s="1"/>
  <c r="G93" i="4"/>
  <c r="H93" i="4" s="1"/>
  <c r="G92" i="4"/>
  <c r="H92" i="4" s="1"/>
  <c r="G85" i="4"/>
  <c r="H85" i="4" s="1"/>
  <c r="G89" i="4"/>
  <c r="H89" i="4" s="1"/>
  <c r="G88" i="4"/>
  <c r="H88" i="4" s="1"/>
  <c r="G87" i="4"/>
  <c r="H87" i="4" s="1"/>
  <c r="G86" i="4"/>
  <c r="H86" i="4" s="1"/>
  <c r="G82" i="4"/>
  <c r="H82" i="4" s="1"/>
  <c r="G81" i="4"/>
  <c r="H81" i="4" s="1"/>
  <c r="G80" i="4"/>
  <c r="H80" i="4" s="1"/>
  <c r="G79" i="4"/>
  <c r="H79" i="4" s="1"/>
  <c r="G78" i="4"/>
  <c r="H78" i="4" s="1"/>
  <c r="G59" i="4"/>
  <c r="G58" i="4"/>
  <c r="G57" i="4"/>
  <c r="G114" i="4"/>
  <c r="H114" i="4" s="1"/>
  <c r="G113" i="4"/>
  <c r="H113" i="4" s="1"/>
  <c r="G112" i="4"/>
  <c r="H112" i="4" s="1"/>
  <c r="J111" i="4"/>
  <c r="G111" i="4"/>
  <c r="H111" i="4" s="1"/>
  <c r="K111" i="4" s="1"/>
  <c r="G108" i="4"/>
  <c r="H108" i="4" s="1"/>
  <c r="G107" i="4"/>
  <c r="H107" i="4" s="1"/>
  <c r="G106" i="4"/>
  <c r="H106" i="4" s="1"/>
  <c r="J105" i="4"/>
  <c r="G105" i="4"/>
  <c r="H105" i="4" s="1"/>
  <c r="K105" i="4" s="1"/>
  <c r="G103" i="4"/>
  <c r="G102" i="4"/>
  <c r="H102" i="4" s="1"/>
  <c r="G101" i="4"/>
  <c r="H101" i="4" s="1"/>
  <c r="G100" i="4"/>
  <c r="H100" i="4" s="1"/>
  <c r="J99" i="4"/>
  <c r="G99" i="4"/>
  <c r="H99" i="4" s="1"/>
  <c r="K99" i="4" s="1"/>
  <c r="J92" i="4"/>
  <c r="J85" i="4"/>
  <c r="J78" i="4"/>
  <c r="E14" i="5"/>
  <c r="G55" i="4"/>
  <c r="G1136" i="4"/>
  <c r="H1136" i="4" s="1"/>
  <c r="G1135" i="4"/>
  <c r="H1135" i="4" s="1"/>
  <c r="G1134" i="4"/>
  <c r="H1134" i="4"/>
  <c r="G1133" i="4"/>
  <c r="H1133" i="4" s="1"/>
  <c r="G1132" i="4"/>
  <c r="H1132" i="4" s="1"/>
  <c r="G1131" i="4"/>
  <c r="H1131" i="4" s="1"/>
  <c r="G1130" i="4"/>
  <c r="H1130" i="4" s="1"/>
  <c r="G1129" i="4"/>
  <c r="H1129" i="4" s="1"/>
  <c r="G1128" i="4"/>
  <c r="H1128" i="4" s="1"/>
  <c r="G1127" i="4"/>
  <c r="H1127" i="4" s="1"/>
  <c r="G1126" i="4"/>
  <c r="H1126" i="4" s="1"/>
  <c r="G1125" i="4"/>
  <c r="H1125" i="4" s="1"/>
  <c r="G1124" i="4"/>
  <c r="H1124" i="4" s="1"/>
  <c r="G1123" i="4"/>
  <c r="H1123" i="4" s="1"/>
  <c r="G1122" i="4"/>
  <c r="H1122" i="4" s="1"/>
  <c r="G1120" i="4"/>
  <c r="H1120" i="4" s="1"/>
  <c r="G1118" i="4"/>
  <c r="H1118" i="4" s="1"/>
  <c r="G1117" i="4"/>
  <c r="H1117" i="4" s="1"/>
  <c r="G1116" i="4"/>
  <c r="H1116" i="4" s="1"/>
  <c r="G1115" i="4"/>
  <c r="H1115" i="4" s="1"/>
  <c r="G1114" i="4"/>
  <c r="H1114" i="4" s="1"/>
  <c r="G1110" i="4"/>
  <c r="H1110" i="4" s="1"/>
  <c r="G1113" i="4"/>
  <c r="G1112" i="4"/>
  <c r="G1111" i="4"/>
  <c r="G1109" i="4"/>
  <c r="G1108" i="4"/>
  <c r="G1107" i="4"/>
  <c r="H1107" i="4" s="1"/>
  <c r="G1106" i="4"/>
  <c r="G1105" i="4"/>
  <c r="G1104" i="4"/>
  <c r="G1103" i="4"/>
  <c r="G1102" i="4"/>
  <c r="G1101" i="4"/>
  <c r="G1100" i="4"/>
  <c r="G1099" i="4"/>
  <c r="G1098" i="4"/>
  <c r="H1098" i="4" s="1"/>
  <c r="G1097" i="4"/>
  <c r="H1097" i="4" s="1"/>
  <c r="G1096" i="4"/>
  <c r="H1096" i="4" s="1"/>
  <c r="G1095" i="4"/>
  <c r="G1094" i="4"/>
  <c r="G1093" i="4"/>
  <c r="G1092" i="4"/>
  <c r="G1091" i="4"/>
  <c r="G1090" i="4"/>
  <c r="G1089" i="4"/>
  <c r="H1089" i="4" s="1"/>
  <c r="G1088" i="4"/>
  <c r="H1088" i="4" s="1"/>
  <c r="G1087" i="4"/>
  <c r="G1086" i="4"/>
  <c r="G1085" i="4"/>
  <c r="G1084" i="4"/>
  <c r="G1083" i="4"/>
  <c r="H1083" i="4" s="1"/>
  <c r="G1082" i="4"/>
  <c r="G1080" i="4"/>
  <c r="G1079" i="4"/>
  <c r="G1077" i="4"/>
  <c r="H1077" i="4" s="1"/>
  <c r="G1076" i="4"/>
  <c r="G1075" i="4"/>
  <c r="G1074" i="4"/>
  <c r="G1073" i="4"/>
  <c r="G1072" i="4"/>
  <c r="G1070" i="4"/>
  <c r="H1070" i="4" s="1"/>
  <c r="G1069" i="4"/>
  <c r="H1069" i="4" s="1"/>
  <c r="G1068" i="4"/>
  <c r="H1068" i="4" s="1"/>
  <c r="G1067" i="4"/>
  <c r="G1066" i="4"/>
  <c r="G1065" i="4"/>
  <c r="G1064" i="4"/>
  <c r="H1064" i="4" s="1"/>
  <c r="G1063" i="4"/>
  <c r="G1062" i="4"/>
  <c r="H1062" i="4" s="1"/>
  <c r="G1060" i="4"/>
  <c r="G1052" i="4"/>
  <c r="G1045" i="4"/>
  <c r="G1059" i="4"/>
  <c r="G1058" i="4"/>
  <c r="G1057" i="4"/>
  <c r="G1056" i="4"/>
  <c r="G1055" i="4"/>
  <c r="G1054" i="4"/>
  <c r="H1054" i="4" s="1"/>
  <c r="G1053" i="4"/>
  <c r="G1051" i="4"/>
  <c r="G1050" i="4"/>
  <c r="G1049" i="4"/>
  <c r="G1048" i="4"/>
  <c r="H1048" i="4" s="1"/>
  <c r="G1047" i="4"/>
  <c r="G1046" i="4"/>
  <c r="H1046" i="4" s="1"/>
  <c r="G1044" i="4"/>
  <c r="G1043" i="4"/>
  <c r="G1042" i="4"/>
  <c r="G1041" i="4"/>
  <c r="G1040" i="4"/>
  <c r="G1036" i="4"/>
  <c r="G1035" i="4"/>
  <c r="G1034" i="4"/>
  <c r="H1034" i="4" s="1"/>
  <c r="G1033" i="4"/>
  <c r="H1033" i="4" s="1"/>
  <c r="G1032" i="4"/>
  <c r="G1031" i="4"/>
  <c r="G1030" i="4"/>
  <c r="G1029" i="4"/>
  <c r="G1028" i="4"/>
  <c r="G1027" i="4"/>
  <c r="G1026" i="4"/>
  <c r="H1026" i="4" s="1"/>
  <c r="G1025" i="4"/>
  <c r="H1025" i="4" s="1"/>
  <c r="G1024" i="4"/>
  <c r="G1023" i="4"/>
  <c r="G1022" i="4"/>
  <c r="G1021" i="4"/>
  <c r="G1020" i="4"/>
  <c r="G1019" i="4"/>
  <c r="G1018" i="4"/>
  <c r="H1018" i="4" s="1"/>
  <c r="G1017" i="4"/>
  <c r="H1017" i="4" s="1"/>
  <c r="G1016" i="4"/>
  <c r="G1015" i="4"/>
  <c r="G1014" i="4"/>
  <c r="G1013" i="4"/>
  <c r="G1038" i="4"/>
  <c r="G1037" i="4"/>
  <c r="G1012" i="4"/>
  <c r="G1011" i="4"/>
  <c r="H1011" i="4" s="1"/>
  <c r="G1010" i="4"/>
  <c r="H1010" i="4" s="1"/>
  <c r="G1009" i="4"/>
  <c r="G1008" i="4"/>
  <c r="G1007" i="4"/>
  <c r="G1006" i="4"/>
  <c r="H1006" i="4" s="1"/>
  <c r="G1005" i="4"/>
  <c r="G1004" i="4"/>
  <c r="H1004" i="4" s="1"/>
  <c r="G1003" i="4"/>
  <c r="G1002" i="4"/>
  <c r="G1001" i="4"/>
  <c r="G1000" i="4"/>
  <c r="G999" i="4"/>
  <c r="G998" i="4"/>
  <c r="G964" i="4"/>
  <c r="G962" i="4"/>
  <c r="H962" i="4" s="1"/>
  <c r="G960" i="4"/>
  <c r="G958" i="4"/>
  <c r="G956" i="4"/>
  <c r="G954" i="4"/>
  <c r="G952" i="4"/>
  <c r="G951" i="4"/>
  <c r="G950" i="4"/>
  <c r="G949" i="4"/>
  <c r="H949" i="4" s="1"/>
  <c r="G948" i="4"/>
  <c r="G947" i="4"/>
  <c r="G946" i="4"/>
  <c r="G945" i="4"/>
  <c r="G944" i="4"/>
  <c r="G941" i="4"/>
  <c r="G940" i="4"/>
  <c r="G939" i="4"/>
  <c r="H939" i="4" s="1"/>
  <c r="G938" i="4"/>
  <c r="H938" i="4" s="1"/>
  <c r="G937" i="4"/>
  <c r="G936" i="4"/>
  <c r="G935" i="4"/>
  <c r="G934" i="4"/>
  <c r="G933" i="4"/>
  <c r="H933" i="4" s="1"/>
  <c r="G932" i="4"/>
  <c r="G931" i="4"/>
  <c r="H931" i="4" s="1"/>
  <c r="G930" i="4"/>
  <c r="H930" i="4" s="1"/>
  <c r="G929" i="4"/>
  <c r="H929" i="4" s="1"/>
  <c r="G928" i="4"/>
  <c r="G927" i="4"/>
  <c r="G926" i="4"/>
  <c r="G925" i="4"/>
  <c r="H925" i="4" s="1"/>
  <c r="G924" i="4"/>
  <c r="G923" i="4"/>
  <c r="H923" i="4" s="1"/>
  <c r="G922" i="4"/>
  <c r="H922" i="4" s="1"/>
  <c r="G921" i="4"/>
  <c r="H921" i="4" s="1"/>
  <c r="G920" i="4"/>
  <c r="G919" i="4"/>
  <c r="G915" i="4"/>
  <c r="G914" i="4"/>
  <c r="G913" i="4"/>
  <c r="G912" i="4"/>
  <c r="H912" i="4" s="1"/>
  <c r="G911" i="4"/>
  <c r="G910" i="4"/>
  <c r="G909" i="4"/>
  <c r="G908" i="4"/>
  <c r="G907" i="4"/>
  <c r="G906" i="4"/>
  <c r="G905" i="4"/>
  <c r="G904" i="4"/>
  <c r="G903" i="4"/>
  <c r="H903" i="4" s="1"/>
  <c r="G902" i="4"/>
  <c r="G901" i="4"/>
  <c r="G899" i="4"/>
  <c r="G898" i="4"/>
  <c r="G897" i="4"/>
  <c r="G896" i="4"/>
  <c r="G895" i="4"/>
  <c r="H895" i="4" s="1"/>
  <c r="G893" i="4"/>
  <c r="G892" i="4"/>
  <c r="G891" i="4"/>
  <c r="G890" i="4"/>
  <c r="G888" i="4"/>
  <c r="G887" i="4"/>
  <c r="G886" i="4"/>
  <c r="G879" i="4"/>
  <c r="G877" i="4"/>
  <c r="G876" i="4"/>
  <c r="G875" i="4"/>
  <c r="G874" i="4"/>
  <c r="G872" i="4"/>
  <c r="H872" i="4" s="1"/>
  <c r="G871" i="4"/>
  <c r="H871" i="4" s="1"/>
  <c r="G870" i="4"/>
  <c r="H870" i="4"/>
  <c r="G869" i="4"/>
  <c r="H869" i="4" s="1"/>
  <c r="G868" i="4"/>
  <c r="H868" i="4" s="1"/>
  <c r="G867" i="4"/>
  <c r="G866" i="4"/>
  <c r="G865" i="4"/>
  <c r="G864" i="4"/>
  <c r="G863" i="4"/>
  <c r="H863" i="4" s="1"/>
  <c r="G862" i="4"/>
  <c r="H862" i="4" s="1"/>
  <c r="G861" i="4"/>
  <c r="H861" i="4" s="1"/>
  <c r="G860" i="4"/>
  <c r="G859" i="4"/>
  <c r="G858" i="4"/>
  <c r="G857" i="4"/>
  <c r="G856" i="4"/>
  <c r="G855" i="4"/>
  <c r="G853" i="4"/>
  <c r="H853" i="4" s="1"/>
  <c r="G852" i="4"/>
  <c r="H852" i="4" s="1"/>
  <c r="G851" i="4"/>
  <c r="G850" i="4"/>
  <c r="G849" i="4"/>
  <c r="G848" i="4"/>
  <c r="G847" i="4"/>
  <c r="G846" i="4"/>
  <c r="G845" i="4"/>
  <c r="H845" i="4" s="1"/>
  <c r="G844" i="4"/>
  <c r="H844" i="4" s="1"/>
  <c r="G843" i="4"/>
  <c r="G840" i="4"/>
  <c r="G842" i="4"/>
  <c r="G841" i="4"/>
  <c r="G839" i="4"/>
  <c r="G838" i="4"/>
  <c r="G833" i="4"/>
  <c r="H833" i="4" s="1"/>
  <c r="G832" i="4"/>
  <c r="H832" i="4" s="1"/>
  <c r="G831" i="4"/>
  <c r="G830" i="4"/>
  <c r="G829" i="4"/>
  <c r="G828" i="4"/>
  <c r="G827" i="4"/>
  <c r="G826" i="4"/>
  <c r="G825" i="4"/>
  <c r="H825" i="4" s="1"/>
  <c r="G824" i="4"/>
  <c r="H824" i="4" s="1"/>
  <c r="G823" i="4"/>
  <c r="G822" i="4"/>
  <c r="G821" i="4"/>
  <c r="G820" i="4"/>
  <c r="G819" i="4"/>
  <c r="G818" i="4"/>
  <c r="G817" i="4"/>
  <c r="H817" i="4" s="1"/>
  <c r="G816" i="4"/>
  <c r="H816" i="4" s="1"/>
  <c r="G814" i="4"/>
  <c r="G813" i="4"/>
  <c r="G812" i="4"/>
  <c r="G811" i="4"/>
  <c r="G810" i="4"/>
  <c r="G809" i="4"/>
  <c r="G808" i="4"/>
  <c r="H808" i="4" s="1"/>
  <c r="G807" i="4"/>
  <c r="H807" i="4" s="1"/>
  <c r="G806" i="4"/>
  <c r="G805" i="4"/>
  <c r="G804" i="4"/>
  <c r="G803" i="4"/>
  <c r="G802" i="4"/>
  <c r="G801" i="4"/>
  <c r="G800" i="4"/>
  <c r="G799" i="4"/>
  <c r="H799" i="4" s="1"/>
  <c r="G798" i="4"/>
  <c r="G797" i="4"/>
  <c r="G796" i="4"/>
  <c r="G794" i="4"/>
  <c r="G793" i="4"/>
  <c r="G789" i="4"/>
  <c r="G788" i="4"/>
  <c r="G787" i="4"/>
  <c r="H787" i="4" s="1"/>
  <c r="G786" i="4"/>
  <c r="G785" i="4"/>
  <c r="G784" i="4"/>
  <c r="G782" i="4"/>
  <c r="G781" i="4"/>
  <c r="G780" i="4"/>
  <c r="H780" i="4" s="1"/>
  <c r="G779" i="4"/>
  <c r="H779" i="4" s="1"/>
  <c r="G778" i="4"/>
  <c r="G777" i="4"/>
  <c r="G776" i="4"/>
  <c r="G775" i="4"/>
  <c r="G774" i="4"/>
  <c r="G773" i="4"/>
  <c r="G772" i="4"/>
  <c r="H772" i="4" s="1"/>
  <c r="G771" i="4"/>
  <c r="H771" i="4" s="1"/>
  <c r="G770" i="4"/>
  <c r="H770" i="4" s="1"/>
  <c r="G769" i="4"/>
  <c r="G768" i="4"/>
  <c r="G757" i="4"/>
  <c r="G756" i="4"/>
  <c r="J755" i="4"/>
  <c r="J754" i="4"/>
  <c r="J753" i="4"/>
  <c r="J752" i="4"/>
  <c r="J751" i="4"/>
  <c r="J750" i="4"/>
  <c r="J749" i="4"/>
  <c r="J748" i="4"/>
  <c r="J747" i="4"/>
  <c r="J746" i="4"/>
  <c r="J745" i="4"/>
  <c r="J744" i="4"/>
  <c r="J743" i="4"/>
  <c r="J742" i="4"/>
  <c r="J730" i="4"/>
  <c r="G755" i="4"/>
  <c r="G754" i="4"/>
  <c r="G753" i="4"/>
  <c r="H753" i="4" s="1"/>
  <c r="G752" i="4"/>
  <c r="H752" i="4" s="1"/>
  <c r="G751" i="4"/>
  <c r="H751" i="4" s="1"/>
  <c r="G750" i="4"/>
  <c r="G749" i="4"/>
  <c r="H749" i="4" s="1"/>
  <c r="G748" i="4"/>
  <c r="G747" i="4"/>
  <c r="G746" i="4"/>
  <c r="G745" i="4"/>
  <c r="H745" i="4" s="1"/>
  <c r="G744" i="4"/>
  <c r="H744" i="4" s="1"/>
  <c r="G743" i="4"/>
  <c r="H743" i="4" s="1"/>
  <c r="G742" i="4"/>
  <c r="G730" i="4"/>
  <c r="H730" i="4" s="1"/>
  <c r="G683" i="4"/>
  <c r="G682" i="4"/>
  <c r="G681" i="4"/>
  <c r="G680" i="4"/>
  <c r="H680" i="4" s="1"/>
  <c r="G679" i="4"/>
  <c r="G678" i="4"/>
  <c r="G677" i="4"/>
  <c r="G676" i="4"/>
  <c r="G675" i="4"/>
  <c r="G665" i="4"/>
  <c r="G664" i="4"/>
  <c r="G662" i="4"/>
  <c r="H662" i="4" s="1"/>
  <c r="G632" i="4"/>
  <c r="H632" i="4" s="1"/>
  <c r="G631" i="4"/>
  <c r="H631" i="4" s="1"/>
  <c r="G629" i="4"/>
  <c r="G628" i="4"/>
  <c r="G627" i="4"/>
  <c r="G626" i="4"/>
  <c r="G625" i="4"/>
  <c r="G624" i="4"/>
  <c r="H624" i="4" s="1"/>
  <c r="G623" i="4"/>
  <c r="H623" i="4" s="1"/>
  <c r="G622" i="4"/>
  <c r="H622" i="4" s="1"/>
  <c r="G621" i="4"/>
  <c r="G620" i="4"/>
  <c r="G619" i="4"/>
  <c r="G618" i="4"/>
  <c r="G601" i="4"/>
  <c r="G600" i="4"/>
  <c r="H600" i="4" s="1"/>
  <c r="G599" i="4"/>
  <c r="H599" i="4" s="1"/>
  <c r="G598" i="4"/>
  <c r="G597" i="4"/>
  <c r="G596" i="4"/>
  <c r="G595" i="4"/>
  <c r="G593" i="4"/>
  <c r="G403" i="4"/>
  <c r="H403" i="4"/>
  <c r="G402" i="4"/>
  <c r="H402" i="4" s="1"/>
  <c r="G401" i="4"/>
  <c r="H401" i="4"/>
  <c r="G592" i="4"/>
  <c r="G591" i="4"/>
  <c r="G572" i="4"/>
  <c r="G571" i="4"/>
  <c r="H571" i="4" s="1"/>
  <c r="G569" i="4"/>
  <c r="H569" i="4" s="1"/>
  <c r="G567" i="4"/>
  <c r="H567" i="4" s="1"/>
  <c r="G564" i="4"/>
  <c r="G561" i="4"/>
  <c r="H561" i="4" s="1"/>
  <c r="G559" i="4"/>
  <c r="G556" i="4"/>
  <c r="G555" i="4"/>
  <c r="G554" i="4"/>
  <c r="G549" i="4"/>
  <c r="G548" i="4"/>
  <c r="H548" i="4" s="1"/>
  <c r="G547" i="4"/>
  <c r="G546" i="4"/>
  <c r="G545" i="4"/>
  <c r="G544" i="4"/>
  <c r="G543" i="4"/>
  <c r="G542" i="4"/>
  <c r="H542" i="4" s="1"/>
  <c r="G541" i="4"/>
  <c r="H541" i="4" s="1"/>
  <c r="G539" i="4"/>
  <c r="H539" i="4" s="1"/>
  <c r="G538" i="4"/>
  <c r="G537" i="4"/>
  <c r="G536" i="4"/>
  <c r="G535" i="4"/>
  <c r="G532" i="4"/>
  <c r="G531" i="4"/>
  <c r="H531" i="4" s="1"/>
  <c r="G530" i="4"/>
  <c r="H530" i="4" s="1"/>
  <c r="G529" i="4"/>
  <c r="H529" i="4" s="1"/>
  <c r="G528" i="4"/>
  <c r="G527" i="4"/>
  <c r="G526" i="4"/>
  <c r="G525" i="4"/>
  <c r="G524" i="4"/>
  <c r="G523" i="4"/>
  <c r="H523" i="4" s="1"/>
  <c r="G522" i="4"/>
  <c r="H522" i="4" s="1"/>
  <c r="G521" i="4"/>
  <c r="G520" i="4"/>
  <c r="G519" i="4"/>
  <c r="G499" i="4"/>
  <c r="G498" i="4"/>
  <c r="G497" i="4"/>
  <c r="G496" i="4"/>
  <c r="G495" i="4"/>
  <c r="H495" i="4" s="1"/>
  <c r="G494" i="4"/>
  <c r="H494" i="4" s="1"/>
  <c r="G493" i="4"/>
  <c r="G492" i="4"/>
  <c r="G491" i="4"/>
  <c r="G490" i="4"/>
  <c r="G518" i="4"/>
  <c r="G487" i="4"/>
  <c r="G484" i="4"/>
  <c r="H484" i="4" s="1"/>
  <c r="G483" i="4"/>
  <c r="H483" i="4" s="1"/>
  <c r="G482" i="4"/>
  <c r="G481" i="4"/>
  <c r="G480" i="4"/>
  <c r="G479" i="4"/>
  <c r="G478" i="4"/>
  <c r="G477" i="4"/>
  <c r="G475" i="4"/>
  <c r="H475" i="4" s="1"/>
  <c r="G474" i="4"/>
  <c r="H474" i="4" s="1"/>
  <c r="G473" i="4"/>
  <c r="G469" i="4"/>
  <c r="G468" i="4"/>
  <c r="G467" i="4"/>
  <c r="G466" i="4"/>
  <c r="G465" i="4"/>
  <c r="G463" i="4"/>
  <c r="G462" i="4"/>
  <c r="G461" i="4"/>
  <c r="G459" i="4"/>
  <c r="G458" i="4"/>
  <c r="G472" i="4"/>
  <c r="G457" i="4"/>
  <c r="G438" i="4"/>
  <c r="G437" i="4"/>
  <c r="G436" i="4"/>
  <c r="G435" i="4"/>
  <c r="G434" i="4"/>
  <c r="G433" i="4"/>
  <c r="G432" i="4"/>
  <c r="G431" i="4"/>
  <c r="G429" i="4"/>
  <c r="G421" i="4"/>
  <c r="G420" i="4"/>
  <c r="G419" i="4"/>
  <c r="G418" i="4"/>
  <c r="G417" i="4"/>
  <c r="G416" i="4"/>
  <c r="G415" i="4"/>
  <c r="G414" i="4"/>
  <c r="G413" i="4"/>
  <c r="G412" i="4"/>
  <c r="G411" i="4"/>
  <c r="G410" i="4"/>
  <c r="G409" i="4"/>
  <c r="G408" i="4"/>
  <c r="G407" i="4"/>
  <c r="G406" i="4"/>
  <c r="G405" i="4"/>
  <c r="G404" i="4"/>
  <c r="G363" i="4"/>
  <c r="G359" i="4"/>
  <c r="G358" i="4"/>
  <c r="G357" i="4"/>
  <c r="G356" i="4"/>
  <c r="G355" i="4"/>
  <c r="H355" i="4" s="1"/>
  <c r="G354" i="4"/>
  <c r="G353" i="4"/>
  <c r="G352" i="4"/>
  <c r="G351" i="4"/>
  <c r="G350" i="4"/>
  <c r="G349" i="4"/>
  <c r="G348" i="4"/>
  <c r="G347" i="4"/>
  <c r="H347" i="4" s="1"/>
  <c r="G344" i="4"/>
  <c r="G343" i="4"/>
  <c r="G342" i="4"/>
  <c r="G341" i="4"/>
  <c r="G338" i="4"/>
  <c r="G337" i="4"/>
  <c r="G336" i="4"/>
  <c r="G335" i="4"/>
  <c r="H335" i="4" s="1"/>
  <c r="G334" i="4"/>
  <c r="G333" i="4"/>
  <c r="G332" i="4"/>
  <c r="G331" i="4"/>
  <c r="G330" i="4"/>
  <c r="G329" i="4"/>
  <c r="G328" i="4"/>
  <c r="G327" i="4"/>
  <c r="H327" i="4" s="1"/>
  <c r="G326" i="4"/>
  <c r="G325" i="4"/>
  <c r="H325" i="4" s="1"/>
  <c r="G324" i="4"/>
  <c r="G323" i="4"/>
  <c r="G322" i="4"/>
  <c r="G319" i="4"/>
  <c r="G318" i="4"/>
  <c r="G317" i="4"/>
  <c r="H317" i="4" s="1"/>
  <c r="G314" i="4"/>
  <c r="H314" i="4" s="1"/>
  <c r="G313" i="4"/>
  <c r="G309" i="4"/>
  <c r="G308" i="4"/>
  <c r="G307" i="4"/>
  <c r="G304" i="4"/>
  <c r="G303" i="4"/>
  <c r="G312" i="4"/>
  <c r="H312" i="4" s="1"/>
  <c r="G302" i="4"/>
  <c r="G299" i="4"/>
  <c r="G298" i="4"/>
  <c r="G297" i="4"/>
  <c r="G296" i="4"/>
  <c r="G295" i="4"/>
  <c r="H295" i="4" s="1"/>
  <c r="G294" i="4"/>
  <c r="G293" i="4"/>
  <c r="H293" i="4" s="1"/>
  <c r="G273" i="4"/>
  <c r="G272" i="4"/>
  <c r="H272" i="4" s="1"/>
  <c r="G271" i="4"/>
  <c r="G270" i="4"/>
  <c r="G269" i="4"/>
  <c r="G268" i="4"/>
  <c r="H268" i="4" s="1"/>
  <c r="G267" i="4"/>
  <c r="G292" i="4"/>
  <c r="H292" i="4" s="1"/>
  <c r="G265" i="4"/>
  <c r="G262" i="4"/>
  <c r="G261" i="4"/>
  <c r="G260" i="4"/>
  <c r="G259" i="4"/>
  <c r="G255" i="4"/>
  <c r="H255" i="4" s="1"/>
  <c r="G254" i="4"/>
  <c r="G253" i="4"/>
  <c r="H253" i="4" s="1"/>
  <c r="G252" i="4"/>
  <c r="G248" i="4"/>
  <c r="G247" i="4"/>
  <c r="G246" i="4"/>
  <c r="G245" i="4"/>
  <c r="G244" i="4"/>
  <c r="H244" i="4" s="1"/>
  <c r="G240" i="4"/>
  <c r="G239" i="4"/>
  <c r="H239" i="4" s="1"/>
  <c r="G238" i="4"/>
  <c r="G237" i="4"/>
  <c r="G236" i="4"/>
  <c r="G258" i="4"/>
  <c r="G251" i="4"/>
  <c r="G243" i="4"/>
  <c r="G235" i="4"/>
  <c r="G187" i="4"/>
  <c r="H187" i="4" s="1"/>
  <c r="G186" i="4"/>
  <c r="G185" i="4"/>
  <c r="H185" i="4" s="1"/>
  <c r="G184" i="4"/>
  <c r="G183" i="4"/>
  <c r="G182" i="4"/>
  <c r="G181" i="4"/>
  <c r="H181" i="4" s="1"/>
  <c r="G175" i="4"/>
  <c r="G174" i="4"/>
  <c r="H174" i="4" s="1"/>
  <c r="G173" i="4"/>
  <c r="G172" i="4"/>
  <c r="G171" i="4"/>
  <c r="G170" i="4"/>
  <c r="G169" i="4"/>
  <c r="G168" i="4"/>
  <c r="H168" i="4" s="1"/>
  <c r="G167" i="4"/>
  <c r="G166" i="4"/>
  <c r="H166" i="4" s="1"/>
  <c r="G156" i="4"/>
  <c r="G165" i="4"/>
  <c r="G164" i="4"/>
  <c r="G163" i="4"/>
  <c r="G162" i="4"/>
  <c r="G161" i="4"/>
  <c r="G160" i="4"/>
  <c r="G159" i="4"/>
  <c r="H159" i="4" s="1"/>
  <c r="G158" i="4"/>
  <c r="G157" i="4"/>
  <c r="G155" i="4"/>
  <c r="G154" i="4"/>
  <c r="G153" i="4"/>
  <c r="G152" i="4"/>
  <c r="H152" i="4" s="1"/>
  <c r="G151" i="4"/>
  <c r="G150" i="4"/>
  <c r="H150" i="4" s="1"/>
  <c r="G149" i="4"/>
  <c r="G148" i="4"/>
  <c r="G147" i="4"/>
  <c r="G146" i="4"/>
  <c r="G145" i="4"/>
  <c r="G144" i="4"/>
  <c r="H144" i="4" s="1"/>
  <c r="G143" i="4"/>
  <c r="G142" i="4"/>
  <c r="H142" i="4" s="1"/>
  <c r="G141" i="4"/>
  <c r="G140" i="4"/>
  <c r="G139" i="4"/>
  <c r="G138" i="4"/>
  <c r="G137" i="4"/>
  <c r="G136" i="4"/>
  <c r="H136" i="4" s="1"/>
  <c r="G135" i="4"/>
  <c r="G134" i="4"/>
  <c r="H134" i="4" s="1"/>
  <c r="G133" i="4"/>
  <c r="G132" i="4"/>
  <c r="G131" i="4"/>
  <c r="G130" i="4"/>
  <c r="G129" i="4"/>
  <c r="G128" i="4"/>
  <c r="G127" i="4"/>
  <c r="G125" i="4"/>
  <c r="H125" i="4" s="1"/>
  <c r="G124" i="4"/>
  <c r="G123" i="4"/>
  <c r="G122" i="4"/>
  <c r="G121" i="4"/>
  <c r="G120" i="4"/>
  <c r="G119" i="4"/>
  <c r="H119" i="4" s="1"/>
  <c r="G118" i="4"/>
  <c r="G117" i="4"/>
  <c r="G50" i="4"/>
  <c r="H50" i="4" s="1"/>
  <c r="G45" i="4"/>
  <c r="G40" i="4"/>
  <c r="G52" i="4"/>
  <c r="G51" i="4"/>
  <c r="G21" i="4"/>
  <c r="H21" i="4" s="1"/>
  <c r="G20" i="4"/>
  <c r="G19" i="4"/>
  <c r="H19" i="4" s="1"/>
  <c r="G47" i="4"/>
  <c r="G46" i="4"/>
  <c r="G42" i="4"/>
  <c r="G41" i="4"/>
  <c r="G15" i="4"/>
  <c r="G14" i="4"/>
  <c r="G13" i="4"/>
  <c r="G9" i="4"/>
  <c r="H9" i="4" s="1"/>
  <c r="G8" i="4"/>
  <c r="G7" i="4"/>
  <c r="G18" i="4"/>
  <c r="G12" i="4"/>
  <c r="G5" i="4"/>
  <c r="H118" i="4"/>
  <c r="H1113" i="4"/>
  <c r="H1112" i="4"/>
  <c r="H1111" i="4"/>
  <c r="H781" i="4"/>
  <c r="J781" i="4"/>
  <c r="J780" i="4"/>
  <c r="J779" i="4"/>
  <c r="H778" i="4"/>
  <c r="K778" i="4" s="1"/>
  <c r="J778" i="4"/>
  <c r="H777" i="4"/>
  <c r="J777" i="4"/>
  <c r="H776" i="4"/>
  <c r="J776" i="4"/>
  <c r="H775" i="4"/>
  <c r="J775" i="4"/>
  <c r="H774" i="4"/>
  <c r="K774" i="4" s="1"/>
  <c r="J774" i="4"/>
  <c r="H773" i="4"/>
  <c r="J773" i="4"/>
  <c r="J772" i="4"/>
  <c r="J771" i="4"/>
  <c r="J770" i="4"/>
  <c r="H769" i="4"/>
  <c r="J769" i="4"/>
  <c r="H768" i="4"/>
  <c r="J768" i="4"/>
  <c r="H757" i="4"/>
  <c r="J757" i="4"/>
  <c r="H756" i="4"/>
  <c r="J756" i="4"/>
  <c r="H755" i="4"/>
  <c r="H754" i="4"/>
  <c r="H750" i="4"/>
  <c r="H748" i="4"/>
  <c r="H747" i="4"/>
  <c r="H746" i="4"/>
  <c r="H742" i="4"/>
  <c r="K742" i="4" s="1"/>
  <c r="E48" i="5"/>
  <c r="E10" i="5"/>
  <c r="E9" i="5"/>
  <c r="H52" i="4"/>
  <c r="H51" i="4"/>
  <c r="J50" i="4"/>
  <c r="H20" i="4"/>
  <c r="J18" i="4"/>
  <c r="H18" i="4"/>
  <c r="H940" i="4"/>
  <c r="H1101" i="4"/>
  <c r="H1109" i="4"/>
  <c r="H1108" i="4"/>
  <c r="H1106" i="4"/>
  <c r="H1105" i="4"/>
  <c r="H1104" i="4"/>
  <c r="H1103" i="4"/>
  <c r="H1102" i="4"/>
  <c r="H1100" i="4"/>
  <c r="H1099" i="4"/>
  <c r="H1087" i="4"/>
  <c r="H1086" i="4"/>
  <c r="H1095" i="4"/>
  <c r="H318" i="4"/>
  <c r="E23" i="5"/>
  <c r="H304" i="4"/>
  <c r="H308" i="4"/>
  <c r="H298" i="4"/>
  <c r="E21" i="5"/>
  <c r="H294" i="4"/>
  <c r="H261" i="4"/>
  <c r="H254" i="4"/>
  <c r="H247" i="4"/>
  <c r="H805" i="4"/>
  <c r="H804" i="4"/>
  <c r="H1094" i="4"/>
  <c r="H1093" i="4"/>
  <c r="H1092" i="4"/>
  <c r="H1091" i="4"/>
  <c r="H1090" i="4"/>
  <c r="H1085" i="4"/>
  <c r="H1084" i="4"/>
  <c r="H1082" i="4"/>
  <c r="E55" i="5"/>
  <c r="H859" i="4"/>
  <c r="H1081" i="4"/>
  <c r="E54" i="5"/>
  <c r="E49" i="5"/>
  <c r="E15" i="5"/>
  <c r="E3" i="5"/>
  <c r="H1080" i="4"/>
  <c r="H1079" i="4"/>
  <c r="H1076" i="4"/>
  <c r="J662" i="4"/>
  <c r="H1075" i="4"/>
  <c r="H1074" i="4"/>
  <c r="H1073" i="4"/>
  <c r="H1072" i="4"/>
  <c r="H874" i="4"/>
  <c r="H875" i="4"/>
  <c r="H876" i="4"/>
  <c r="H877" i="4"/>
  <c r="H879" i="4"/>
  <c r="H885" i="4"/>
  <c r="H886" i="4"/>
  <c r="H887" i="4"/>
  <c r="H888" i="4"/>
  <c r="H890" i="4"/>
  <c r="H891" i="4"/>
  <c r="H892" i="4"/>
  <c r="H893" i="4"/>
  <c r="H896" i="4"/>
  <c r="H897" i="4"/>
  <c r="H898" i="4"/>
  <c r="H899" i="4"/>
  <c r="H901" i="4"/>
  <c r="H902" i="4"/>
  <c r="H904" i="4"/>
  <c r="H1036" i="4"/>
  <c r="H1035" i="4"/>
  <c r="H1032" i="4"/>
  <c r="H1031" i="4"/>
  <c r="H1030" i="4"/>
  <c r="H1029" i="4"/>
  <c r="H1028" i="4"/>
  <c r="H1027" i="4"/>
  <c r="H1024" i="4"/>
  <c r="H1023" i="4"/>
  <c r="H1022" i="4"/>
  <c r="H1021" i="4"/>
  <c r="H1020" i="4"/>
  <c r="H1019" i="4"/>
  <c r="H1016" i="4"/>
  <c r="H1015" i="4"/>
  <c r="H1014" i="4"/>
  <c r="H1013" i="4"/>
  <c r="H559" i="4"/>
  <c r="K559" i="4" s="1"/>
  <c r="E37" i="5"/>
  <c r="H1041" i="4"/>
  <c r="H1042" i="4"/>
  <c r="H1043" i="4"/>
  <c r="H1044" i="4"/>
  <c r="H1045" i="4"/>
  <c r="H1047" i="4"/>
  <c r="H1049" i="4"/>
  <c r="H1050" i="4"/>
  <c r="H1051" i="4"/>
  <c r="H1052" i="4"/>
  <c r="H1053" i="4"/>
  <c r="F1055" i="4"/>
  <c r="F1056" i="4"/>
  <c r="H1056" i="4" s="1"/>
  <c r="H1057" i="4"/>
  <c r="H1058" i="4"/>
  <c r="H1059" i="4"/>
  <c r="H1060" i="4"/>
  <c r="H1061" i="4"/>
  <c r="H1063" i="4"/>
  <c r="F1065" i="4"/>
  <c r="H1065" i="4" s="1"/>
  <c r="F1066" i="4"/>
  <c r="H1066" i="4" s="1"/>
  <c r="F1067" i="4"/>
  <c r="H1067" i="4" s="1"/>
  <c r="H1040" i="4"/>
  <c r="H564" i="4"/>
  <c r="H572" i="4"/>
  <c r="H573" i="4"/>
  <c r="H574" i="4"/>
  <c r="H549" i="4"/>
  <c r="E33" i="5"/>
  <c r="H1009" i="4"/>
  <c r="H1037" i="4"/>
  <c r="H1038" i="4"/>
  <c r="H1008" i="4"/>
  <c r="E51" i="5"/>
  <c r="E50" i="5"/>
  <c r="E52" i="5"/>
  <c r="E53" i="5"/>
  <c r="E47" i="5"/>
  <c r="E46" i="5"/>
  <c r="E45" i="5"/>
  <c r="E44" i="5"/>
  <c r="E43" i="5"/>
  <c r="E41" i="5"/>
  <c r="E39" i="5"/>
  <c r="E35" i="5"/>
  <c r="E29" i="5"/>
  <c r="E31" i="5"/>
  <c r="E25" i="5"/>
  <c r="E27" i="5"/>
  <c r="E11" i="5"/>
  <c r="E7" i="5"/>
  <c r="E5" i="5"/>
  <c r="H1007" i="4"/>
  <c r="H363" i="4"/>
  <c r="H1005" i="4"/>
  <c r="H1003" i="4"/>
  <c r="H1002" i="4"/>
  <c r="H1001" i="4"/>
  <c r="H1000" i="4"/>
  <c r="H999" i="4"/>
  <c r="H998" i="4"/>
  <c r="H964" i="4"/>
  <c r="H960" i="4"/>
  <c r="H958" i="4"/>
  <c r="H956" i="4"/>
  <c r="H954" i="4"/>
  <c r="H952" i="4"/>
  <c r="H951" i="4"/>
  <c r="H950" i="4"/>
  <c r="H948" i="4"/>
  <c r="H947" i="4"/>
  <c r="H946" i="4"/>
  <c r="H945" i="4"/>
  <c r="H944" i="4"/>
  <c r="H941" i="4"/>
  <c r="H937" i="4"/>
  <c r="H936" i="4"/>
  <c r="H935" i="4"/>
  <c r="H934" i="4"/>
  <c r="H932" i="4"/>
  <c r="H928" i="4"/>
  <c r="H927" i="4"/>
  <c r="H926" i="4"/>
  <c r="H924" i="4"/>
  <c r="H920" i="4"/>
  <c r="H919" i="4"/>
  <c r="H918" i="4"/>
  <c r="H917" i="4"/>
  <c r="H916" i="4"/>
  <c r="H915" i="4"/>
  <c r="H914" i="4"/>
  <c r="H913" i="4"/>
  <c r="H911" i="4"/>
  <c r="H910" i="4"/>
  <c r="H909" i="4"/>
  <c r="H908" i="4"/>
  <c r="H907" i="4"/>
  <c r="H906" i="4"/>
  <c r="H905" i="4"/>
  <c r="H867" i="4"/>
  <c r="H866" i="4"/>
  <c r="H865" i="4"/>
  <c r="H864" i="4"/>
  <c r="H860" i="4"/>
  <c r="H858" i="4"/>
  <c r="H857" i="4"/>
  <c r="H856" i="4"/>
  <c r="H855" i="4"/>
  <c r="H851" i="4"/>
  <c r="H850" i="4"/>
  <c r="H849" i="4"/>
  <c r="H848" i="4"/>
  <c r="H847" i="4"/>
  <c r="H846" i="4"/>
  <c r="H843" i="4"/>
  <c r="H842" i="4"/>
  <c r="H841" i="4"/>
  <c r="H840" i="4"/>
  <c r="H839" i="4"/>
  <c r="H838" i="4"/>
  <c r="H831" i="4"/>
  <c r="H830" i="4"/>
  <c r="H829" i="4"/>
  <c r="H828" i="4"/>
  <c r="H827" i="4"/>
  <c r="H826" i="4"/>
  <c r="H823" i="4"/>
  <c r="H822" i="4"/>
  <c r="H821" i="4"/>
  <c r="H820" i="4"/>
  <c r="H819" i="4"/>
  <c r="H818" i="4"/>
  <c r="H814" i="4"/>
  <c r="H813" i="4"/>
  <c r="H812" i="4"/>
  <c r="H811" i="4"/>
  <c r="H810" i="4"/>
  <c r="H809" i="4"/>
  <c r="H806" i="4"/>
  <c r="H803" i="4"/>
  <c r="H802" i="4"/>
  <c r="H1012" i="4"/>
  <c r="H801" i="4"/>
  <c r="H800" i="4"/>
  <c r="H798" i="4"/>
  <c r="H797" i="4"/>
  <c r="H796" i="4"/>
  <c r="H794" i="4"/>
  <c r="H793" i="4"/>
  <c r="H789" i="4"/>
  <c r="H788" i="4"/>
  <c r="H786" i="4"/>
  <c r="H785" i="4"/>
  <c r="H784" i="4"/>
  <c r="H782" i="4"/>
  <c r="H683" i="4"/>
  <c r="J683" i="4"/>
  <c r="H682" i="4"/>
  <c r="J682" i="4"/>
  <c r="H681" i="4"/>
  <c r="J681" i="4"/>
  <c r="J680" i="4"/>
  <c r="H679" i="4"/>
  <c r="J679" i="4"/>
  <c r="H678" i="4"/>
  <c r="J678" i="4"/>
  <c r="H677" i="4"/>
  <c r="J677" i="4"/>
  <c r="H676" i="4"/>
  <c r="J676" i="4"/>
  <c r="H675" i="4"/>
  <c r="K675" i="4" s="1"/>
  <c r="J675" i="4"/>
  <c r="H665" i="4"/>
  <c r="J665" i="4"/>
  <c r="H664" i="4"/>
  <c r="J664" i="4"/>
  <c r="H629" i="4"/>
  <c r="H628" i="4"/>
  <c r="H627" i="4"/>
  <c r="H626" i="4"/>
  <c r="H625" i="4"/>
  <c r="H621" i="4"/>
  <c r="H620" i="4"/>
  <c r="H619" i="4"/>
  <c r="H618" i="4"/>
  <c r="J618" i="4"/>
  <c r="H601" i="4"/>
  <c r="H598" i="4"/>
  <c r="H597" i="4"/>
  <c r="H596" i="4"/>
  <c r="H595" i="4"/>
  <c r="H593" i="4"/>
  <c r="J593" i="4"/>
  <c r="H592" i="4"/>
  <c r="H591" i="4"/>
  <c r="H556" i="4"/>
  <c r="H555" i="4"/>
  <c r="H554" i="4"/>
  <c r="H551" i="4"/>
  <c r="H550" i="4"/>
  <c r="H547" i="4"/>
  <c r="H546" i="4"/>
  <c r="H545" i="4"/>
  <c r="H544" i="4"/>
  <c r="H543" i="4"/>
  <c r="H538" i="4"/>
  <c r="H537" i="4"/>
  <c r="H536" i="4"/>
  <c r="H535" i="4"/>
  <c r="K535" i="4" s="1"/>
  <c r="J535" i="4"/>
  <c r="H534" i="4"/>
  <c r="H533" i="4"/>
  <c r="H532" i="4"/>
  <c r="H528" i="4"/>
  <c r="H527" i="4"/>
  <c r="H526" i="4"/>
  <c r="H525" i="4"/>
  <c r="H524" i="4"/>
  <c r="H521" i="4"/>
  <c r="H520" i="4"/>
  <c r="H519" i="4"/>
  <c r="H518" i="4"/>
  <c r="J518" i="4"/>
  <c r="H501" i="4"/>
  <c r="H500" i="4"/>
  <c r="H499" i="4"/>
  <c r="H498" i="4"/>
  <c r="H497" i="4"/>
  <c r="H496" i="4"/>
  <c r="H493" i="4"/>
  <c r="H492" i="4"/>
  <c r="H491" i="4"/>
  <c r="H490" i="4"/>
  <c r="H487" i="4"/>
  <c r="J487" i="4"/>
  <c r="H486" i="4"/>
  <c r="H485" i="4"/>
  <c r="H482" i="4"/>
  <c r="H481" i="4"/>
  <c r="H480" i="4"/>
  <c r="H479" i="4"/>
  <c r="H478" i="4"/>
  <c r="H477" i="4"/>
  <c r="H473" i="4"/>
  <c r="H472" i="4"/>
  <c r="H471" i="4"/>
  <c r="H470" i="4"/>
  <c r="H469" i="4"/>
  <c r="H468" i="4"/>
  <c r="H467" i="4"/>
  <c r="H466" i="4"/>
  <c r="H465" i="4"/>
  <c r="H463" i="4"/>
  <c r="H462" i="4"/>
  <c r="H461" i="4"/>
  <c r="H459" i="4"/>
  <c r="H458" i="4"/>
  <c r="H457" i="4"/>
  <c r="J457" i="4"/>
  <c r="H440" i="4"/>
  <c r="H439" i="4"/>
  <c r="H438" i="4"/>
  <c r="H437" i="4"/>
  <c r="H436" i="4"/>
  <c r="H435" i="4"/>
  <c r="H434" i="4"/>
  <c r="H433" i="4"/>
  <c r="H432" i="4"/>
  <c r="H431" i="4"/>
  <c r="H429" i="4"/>
  <c r="K429" i="4" s="1"/>
  <c r="J429" i="4"/>
  <c r="H421" i="4"/>
  <c r="H420" i="4"/>
  <c r="H419" i="4"/>
  <c r="H418" i="4"/>
  <c r="H417" i="4"/>
  <c r="H416" i="4"/>
  <c r="H415" i="4"/>
  <c r="H414" i="4"/>
  <c r="H413" i="4"/>
  <c r="H412" i="4"/>
  <c r="H411" i="4"/>
  <c r="H410" i="4"/>
  <c r="H409" i="4"/>
  <c r="H408" i="4"/>
  <c r="H407" i="4"/>
  <c r="H406" i="4"/>
  <c r="H405" i="4"/>
  <c r="H404" i="4"/>
  <c r="H359" i="4"/>
  <c r="H358" i="4"/>
  <c r="H357" i="4"/>
  <c r="H356" i="4"/>
  <c r="H354" i="4"/>
  <c r="H353" i="4"/>
  <c r="H352" i="4"/>
  <c r="H351" i="4"/>
  <c r="H350" i="4"/>
  <c r="H349" i="4"/>
  <c r="H348" i="4"/>
  <c r="H344" i="4"/>
  <c r="H343" i="4"/>
  <c r="H342" i="4"/>
  <c r="H341" i="4"/>
  <c r="H338" i="4"/>
  <c r="H337" i="4"/>
  <c r="H336" i="4"/>
  <c r="H334" i="4"/>
  <c r="H333" i="4"/>
  <c r="H332" i="4"/>
  <c r="H331" i="4"/>
  <c r="H330" i="4"/>
  <c r="H329" i="4"/>
  <c r="H328" i="4"/>
  <c r="H326" i="4"/>
  <c r="H324" i="4"/>
  <c r="H323" i="4"/>
  <c r="H322" i="4"/>
  <c r="H321" i="4"/>
  <c r="H320" i="4"/>
  <c r="H319" i="4"/>
  <c r="H313" i="4"/>
  <c r="J312" i="4"/>
  <c r="H311" i="4"/>
  <c r="H310" i="4"/>
  <c r="H309" i="4"/>
  <c r="H307" i="4"/>
  <c r="H303" i="4"/>
  <c r="H302" i="4"/>
  <c r="J302" i="4"/>
  <c r="H301" i="4"/>
  <c r="H300" i="4"/>
  <c r="H299" i="4"/>
  <c r="H297" i="4"/>
  <c r="H296" i="4"/>
  <c r="J292" i="4"/>
  <c r="H275" i="4"/>
  <c r="H274" i="4"/>
  <c r="H273" i="4"/>
  <c r="H271" i="4"/>
  <c r="H270" i="4"/>
  <c r="H269" i="4"/>
  <c r="H267" i="4"/>
  <c r="H265" i="4"/>
  <c r="J265" i="4"/>
  <c r="H264" i="4"/>
  <c r="H263" i="4"/>
  <c r="H262" i="4"/>
  <c r="H260" i="4"/>
  <c r="H259" i="4"/>
  <c r="H258" i="4"/>
  <c r="K258" i="4" s="1"/>
  <c r="J258" i="4"/>
  <c r="H257" i="4"/>
  <c r="H256" i="4"/>
  <c r="H252" i="4"/>
  <c r="H251" i="4"/>
  <c r="J251" i="4"/>
  <c r="H250" i="4"/>
  <c r="H249" i="4"/>
  <c r="H248" i="4"/>
  <c r="H246" i="4"/>
  <c r="H245" i="4"/>
  <c r="H243" i="4"/>
  <c r="J243" i="4"/>
  <c r="H242" i="4"/>
  <c r="H241" i="4"/>
  <c r="H240" i="4"/>
  <c r="H238" i="4"/>
  <c r="H237" i="4"/>
  <c r="H236" i="4"/>
  <c r="H235" i="4"/>
  <c r="J235" i="4"/>
  <c r="H234" i="4"/>
  <c r="H233" i="4"/>
  <c r="H231" i="4"/>
  <c r="H230" i="4"/>
  <c r="H229" i="4"/>
  <c r="H228" i="4"/>
  <c r="J228" i="4"/>
  <c r="H227" i="4"/>
  <c r="H226" i="4"/>
  <c r="H225" i="4"/>
  <c r="H224" i="4"/>
  <c r="H223" i="4"/>
  <c r="H222" i="4"/>
  <c r="J221" i="4"/>
  <c r="H220" i="4"/>
  <c r="H219" i="4"/>
  <c r="H218" i="4"/>
  <c r="H217" i="4"/>
  <c r="H216" i="4"/>
  <c r="H215" i="4"/>
  <c r="H214" i="4"/>
  <c r="H213" i="4"/>
  <c r="J213" i="4"/>
  <c r="H194" i="4"/>
  <c r="H192" i="4"/>
  <c r="H191" i="4"/>
  <c r="J188" i="4"/>
  <c r="H186" i="4"/>
  <c r="H184" i="4"/>
  <c r="H183" i="4"/>
  <c r="H182" i="4"/>
  <c r="H175" i="4"/>
  <c r="H173" i="4"/>
  <c r="H172" i="4"/>
  <c r="H171" i="4"/>
  <c r="H170" i="4"/>
  <c r="H169" i="4"/>
  <c r="H167" i="4"/>
  <c r="H165" i="4"/>
  <c r="H164" i="4"/>
  <c r="H163" i="4"/>
  <c r="H162" i="4"/>
  <c r="H161" i="4"/>
  <c r="H160" i="4"/>
  <c r="H158" i="4"/>
  <c r="H157" i="4"/>
  <c r="H156" i="4"/>
  <c r="H155" i="4"/>
  <c r="H154" i="4"/>
  <c r="H153" i="4"/>
  <c r="H151" i="4"/>
  <c r="H149" i="4"/>
  <c r="H148" i="4"/>
  <c r="H147" i="4"/>
  <c r="H146" i="4"/>
  <c r="H145" i="4"/>
  <c r="H143" i="4"/>
  <c r="H141" i="4"/>
  <c r="H140" i="4"/>
  <c r="H139" i="4"/>
  <c r="H138" i="4"/>
  <c r="H137" i="4"/>
  <c r="H135" i="4"/>
  <c r="H133" i="4"/>
  <c r="H132" i="4"/>
  <c r="H131" i="4"/>
  <c r="H130" i="4"/>
  <c r="H129" i="4"/>
  <c r="H128" i="4"/>
  <c r="H127" i="4"/>
  <c r="H124" i="4"/>
  <c r="H123" i="4"/>
  <c r="H122" i="4"/>
  <c r="H121" i="4"/>
  <c r="H120" i="4"/>
  <c r="H117" i="4"/>
  <c r="H59" i="4"/>
  <c r="H58" i="4"/>
  <c r="H57" i="4"/>
  <c r="H55" i="4"/>
  <c r="J55" i="4"/>
  <c r="H47" i="4"/>
  <c r="H46" i="4"/>
  <c r="H45" i="4"/>
  <c r="J45" i="4"/>
  <c r="H42" i="4"/>
  <c r="H41" i="4"/>
  <c r="H40" i="4"/>
  <c r="J40" i="4"/>
  <c r="H15" i="4"/>
  <c r="H14" i="4"/>
  <c r="H13" i="4"/>
  <c r="H12" i="4"/>
  <c r="J12" i="4"/>
  <c r="H8" i="4"/>
  <c r="H7" i="4"/>
  <c r="H5" i="4"/>
  <c r="K5" i="4" s="1"/>
  <c r="J5" i="4"/>
  <c r="E20" i="5"/>
  <c r="E18" i="5"/>
  <c r="E42" i="5"/>
  <c r="E40" i="5"/>
  <c r="E34" i="5"/>
  <c r="E12" i="5"/>
  <c r="E8" i="5"/>
  <c r="E6" i="5"/>
  <c r="E4" i="5"/>
  <c r="B52" i="3"/>
  <c r="B9" i="3"/>
  <c r="E56" i="5"/>
  <c r="E38" i="5"/>
  <c r="E36" i="5"/>
  <c r="E24" i="5"/>
  <c r="E16" i="5"/>
  <c r="E32" i="5"/>
  <c r="E22" i="5"/>
  <c r="E28" i="5"/>
  <c r="E26" i="5"/>
  <c r="E30" i="5"/>
  <c r="J472" i="4"/>
  <c r="K472" i="4" s="1"/>
  <c r="K776" i="4"/>
  <c r="K780" i="4"/>
  <c r="K678" i="4"/>
  <c r="K682" i="4"/>
  <c r="K265" i="4"/>
  <c r="K45" i="4"/>
  <c r="K213" i="4"/>
  <c r="K228" i="4"/>
  <c r="K487" i="4"/>
  <c r="K457" i="4"/>
  <c r="K618" i="4"/>
  <c r="K779" i="4"/>
  <c r="K772" i="4"/>
  <c r="K745" i="4"/>
  <c r="K749" i="4"/>
  <c r="K664" i="4"/>
  <c r="K302" i="4"/>
  <c r="K757" i="4"/>
  <c r="K235" i="4"/>
  <c r="K677" i="4"/>
  <c r="K730" i="4"/>
  <c r="K746" i="4"/>
  <c r="K750" i="4"/>
  <c r="K679" i="4"/>
  <c r="K769" i="4"/>
  <c r="K18" i="4"/>
  <c r="K593" i="4"/>
  <c r="K665" i="4"/>
  <c r="K676" i="4"/>
  <c r="K754" i="4"/>
  <c r="K768" i="4"/>
  <c r="K243" i="4"/>
  <c r="K781" i="4"/>
  <c r="K251" i="4"/>
  <c r="K681" i="4"/>
  <c r="K662" i="4"/>
  <c r="K50" i="4"/>
  <c r="K744" i="4"/>
  <c r="K752" i="4"/>
  <c r="K773" i="4"/>
  <c r="K751" i="4"/>
  <c r="K756" i="4"/>
  <c r="K771" i="4"/>
  <c r="K777" i="4"/>
  <c r="K748" i="4"/>
  <c r="K753" i="4"/>
  <c r="K755" i="4"/>
  <c r="K743" i="4"/>
  <c r="K747" i="4"/>
  <c r="H188" i="4"/>
  <c r="K188" i="4" s="1"/>
  <c r="H190" i="4"/>
  <c r="K770" i="4" l="1"/>
  <c r="K40" i="4"/>
  <c r="K55" i="4"/>
  <c r="K683" i="4"/>
  <c r="K775" i="4"/>
  <c r="K741" i="4"/>
  <c r="K12" i="4"/>
  <c r="K518" i="4"/>
  <c r="K221" i="4"/>
  <c r="K659" i="4"/>
  <c r="K657" i="4"/>
  <c r="K292" i="4"/>
  <c r="K312" i="4"/>
  <c r="K680" i="4"/>
  <c r="K78" i="4"/>
  <c r="K660" i="4"/>
  <c r="K85" i="4"/>
  <c r="H1055" i="4"/>
  <c r="K92" i="4"/>
  <c r="K656" i="4"/>
  <c r="K661" i="4"/>
</calcChain>
</file>

<file path=xl/sharedStrings.xml><?xml version="1.0" encoding="utf-8"?>
<sst xmlns="http://schemas.openxmlformats.org/spreadsheetml/2006/main" count="9749" uniqueCount="2554">
  <si>
    <t>LÉGENDE</t>
  </si>
  <si>
    <r>
      <rPr>
        <b/>
        <sz val="10"/>
        <color theme="4"/>
        <rFont val="Calibri"/>
        <family val="2"/>
        <scheme val="minor"/>
      </rPr>
      <t>CONFIGURATION DÉPART</t>
    </r>
    <r>
      <rPr>
        <b/>
        <sz val="10"/>
        <color indexed="48"/>
        <rFont val="Calibri"/>
        <family val="2"/>
        <scheme val="minor"/>
      </rPr>
      <t xml:space="preserve"> - </t>
    </r>
    <r>
      <rPr>
        <b/>
        <sz val="10"/>
        <color rgb="FFF0942B"/>
        <rFont val="Calibri"/>
        <family val="2"/>
        <scheme val="minor"/>
      </rPr>
      <t>ORANGE : TAXES COPIES PRIVÉES  -</t>
    </r>
    <r>
      <rPr>
        <b/>
        <sz val="10"/>
        <color rgb="FF2CAB42"/>
        <rFont val="Calibri"/>
        <family val="2"/>
        <scheme val="minor"/>
      </rPr>
      <t xml:space="preserve"> VERT : ECO TAXE</t>
    </r>
  </si>
  <si>
    <t>Catégories - Configurations</t>
  </si>
  <si>
    <t>Nomenclatures CPV</t>
  </si>
  <si>
    <t>Code NACRES</t>
  </si>
  <si>
    <t>Réf.article fournisseur</t>
  </si>
  <si>
    <t xml:space="preserve">Libellé de l'article </t>
    <phoneticPr fontId="1" type="noConversion"/>
  </si>
  <si>
    <t>Unité de vente</t>
  </si>
  <si>
    <t>Marque</t>
  </si>
  <si>
    <t>Réf. article fabricant</t>
  </si>
  <si>
    <t>Prix public par unité de vente en € HT</t>
  </si>
  <si>
    <t>Taux de remise en %</t>
  </si>
  <si>
    <t>Prix net remisé par unité de vente en € HT</t>
  </si>
  <si>
    <t>Réf. extension garantie obligatoire</t>
  </si>
  <si>
    <t>Prix Passage à une garantie obligatoire</t>
  </si>
  <si>
    <t>Prix total remisé configuration</t>
  </si>
  <si>
    <t>Taxe Copie Privée en € HT</t>
  </si>
  <si>
    <t>Ecotaxe en € HT</t>
  </si>
  <si>
    <t>Statistiques Matinfo 4</t>
  </si>
  <si>
    <t>MNYH2FN/A</t>
  </si>
  <si>
    <t>MacBook 12" argent / Core m3 bicœur 1,2 GHz / 8 Go / 256 Go SSD PCIe / Intel HD Graphics 615 / AirPort Extreme 802.11ac / Bluetooth 4.2</t>
  </si>
  <si>
    <t>APPLE</t>
  </si>
  <si>
    <t>MB12-3PL</t>
  </si>
  <si>
    <t>-</t>
  </si>
  <si>
    <t>Catégorie 1 - Portables legers - Configuration 1</t>
  </si>
  <si>
    <t xml:space="preserve">30213100-6 </t>
  </si>
  <si>
    <t>IA12</t>
  </si>
  <si>
    <t>Garantie 3 ans formule Plus pour MacBook 12" (intervention à J+1 - réparation à J+3 ou MacBook 12" de prêt)</t>
  </si>
  <si>
    <t>ECONOCOM</t>
  </si>
  <si>
    <t>Extensions de garantie</t>
  </si>
  <si>
    <t xml:space="preserve"> 66515000-3</t>
  </si>
  <si>
    <t>IC02</t>
  </si>
  <si>
    <t>CTO-MNYH2-i5-1,3</t>
  </si>
  <si>
    <t>Passage à un processeur Core i5 bicœur à 1,3 GHz (4 Mo cache N3 partagé - Turbo Boost jusqu'à 3,2 GHz) à commander avec MNYH2FN/A</t>
  </si>
  <si>
    <t>IA25</t>
  </si>
  <si>
    <t>CTO-MNYH2-i7-1,4</t>
  </si>
  <si>
    <t>Passage à un processeur Core i7 bicœur à 1,4 GHz (4 Mo cache N3 partagé - Turbo Boost jusqu'à 3,6 GHz) à commander avec MNYH2FN/A</t>
  </si>
  <si>
    <t>CTO-MNYH2-16GB</t>
  </si>
  <si>
    <t>Passage à 16 Go de mémoire LPDDR3 à 1 866 MHz soudé à commander avec MNYH2FN/A</t>
  </si>
  <si>
    <t>CTO-MNYH2-QUS</t>
  </si>
  <si>
    <t>Passage à un clavier rétro-éclairé américain et guide utilisateur anglais à commander avec MNYH2FN/A</t>
  </si>
  <si>
    <t>CTO-MNYH2-QUK</t>
  </si>
  <si>
    <t>Passage à un clavier rétro-éclairé anglais international et guide utilisateur anglais à commander avec MNYH2FN/A</t>
  </si>
  <si>
    <t>MNYF2FN/A</t>
  </si>
  <si>
    <t>MacBook 12" gris sidéral / Core m3 bicœur 1,2 GHz / 8 Go / 256 Go SSD PCIe / Intel HD Graphics 615 / AirPort Extreme 802.11ac / Bluetooth 4.2</t>
  </si>
  <si>
    <t>CTO-MNYF2-i5-1,3</t>
  </si>
  <si>
    <t>Passage à un processeur Core i5 bicœur à 1,3 GHz (4 Mo cache N3 partagé - Turbo Boost jusqu'à 3,2 GHz) à commander avec MNYF2FN/A</t>
  </si>
  <si>
    <t>CTO-MNYF2-i7-1,4</t>
  </si>
  <si>
    <t>Passage à un processeur Core i7 bicœur à 1,4 GHz (4 Mo cache N3 partagé - Turbo Boost jusqu'à 3,6 GHz) à commander avec MNYF2FN/A</t>
  </si>
  <si>
    <t>CTO-MNYF2-16GB</t>
  </si>
  <si>
    <t>Passage à 16 Go de mémoire LPDDR3 à 1 866 MHz soudé à commander avec MNYF2FN/A</t>
  </si>
  <si>
    <t>CTO-MNYF2-QUS</t>
  </si>
  <si>
    <t>Passage à un clavier rétro-éclairé américain et guide utilisateur anglais à commander avec MNYF2FN/A</t>
  </si>
  <si>
    <t>CTO-MNYF2-QUK</t>
  </si>
  <si>
    <t>Passage à un clavier rétro-éclairé anglais international et guide utilisateur anglais à commander avec MNYF2FN/A</t>
  </si>
  <si>
    <t>MRQN2FN/A</t>
  </si>
  <si>
    <t>MacBook 12" or / Core m3 bicœur 1,2 GHz / 8 Go / 256 Go SSD PCIe / Intel HD Graphics 615 / AirPort Extreme 802.11ac / Bluetooth 4.2</t>
  </si>
  <si>
    <t>CTO-MRQN2-i5-1,3</t>
  </si>
  <si>
    <t>Passage à un processeur Core i5 bicœur à 1,3 GHz (4 Mo cache N3 partagé - Turbo Boost jusqu'à 3,2 GHz) à commander avec MRQN2FN/A</t>
  </si>
  <si>
    <t>CTO-MRQN2-i7-1,4</t>
  </si>
  <si>
    <t>Passage à un processeur Core i7 bicœur à 1,4 GHz (4 Mo cache N3 partagé - Turbo Boost jusqu'à 3,6 GHz) à commander avec MRQN2FN/A</t>
  </si>
  <si>
    <t>CTO-MRQN2-16GB</t>
  </si>
  <si>
    <t>Passage à 16 Go de mémoire LPDDR3 à 1 866 MHz soudé à commander avec MRQN2FN/A</t>
  </si>
  <si>
    <t>CTO-MRQN2-QUS</t>
  </si>
  <si>
    <t>Passage à un clavier rétro-éclairé américain et guide utilisateur anglais à commander avec MRQN2FN/A</t>
  </si>
  <si>
    <t>CTO-MRQN2-QUK</t>
  </si>
  <si>
    <t>Passage à un clavier rétro-éclairé anglais international et guide utilisateur anglais à commander avec MRQN2FN/A</t>
  </si>
  <si>
    <t>MI4-MB12-4PL</t>
  </si>
  <si>
    <t>Passage à une garantie 4 ans formule Plus pour MacBook 12" (intervention à J+1 - réparation à J+3 ou MacBook 12" de prêt)</t>
  </si>
  <si>
    <t>MI4-MB12-5PL</t>
  </si>
  <si>
    <t>Passage à une garantie 5 ans formule Plus pour MacBook 12" (intervention à J+1 - réparation à J+3 ou MacBook 12" de prêt)</t>
  </si>
  <si>
    <t>MI4-MB12-6PL</t>
  </si>
  <si>
    <t>Passage à une garantie 6 ans formule Plus pour MacBook 12" (intervention à J+1 - réparation à J+3 ou MacBook 12" de prêt)</t>
  </si>
  <si>
    <t>MI4-MB12-7PL</t>
  </si>
  <si>
    <t>Passage à une garantie 7 ans formule Plus pour MacBook 12" (intervention à J+1 - réparation à J+3 ou MacBook 12" de prêt)</t>
  </si>
  <si>
    <t>MI4-MB12-3PL-INT</t>
  </si>
  <si>
    <t>Passage à une garantie 3 ans formule Plus internationale pour MacBook 12" (France : intervention à J+1 - réparation à J+3 ou MacBook 12" de prêt pour la France Métropolitaine - retour atelier pour l'étranger)</t>
  </si>
  <si>
    <t>MI4-MB12-4PL-INT</t>
  </si>
  <si>
    <t>Passage à une garantie 4 ans formule Plus internationale pour MacBook 12" (France : intervention à J+1 - réparation à J+3 ou MacBook 12" de prêt pour la France Métropolitaine - retour atelier pour l'étranger)</t>
  </si>
  <si>
    <t>MI4-MB12-5PL-INT</t>
  </si>
  <si>
    <t>Passage à une garantie 5 ans formule Plus internationale pour MacBook 12" (France : intervention à J+1 - réparation à J+3 ou MacBook 12" de prêt pour la France Métropolitaine - retour atelier pour l'étranger)</t>
  </si>
  <si>
    <t>MI4-MB12-3PR</t>
  </si>
  <si>
    <t>Passage à une garantie 3 ans formule Pro pour MacBook 12" (intervention à H+4 - remplacement à J+1)</t>
  </si>
  <si>
    <t>MI4-MB12-4PR</t>
  </si>
  <si>
    <t>Passage à une garantie 4 ans formule Pro pour MacBook 12" (intervention à H+4 - remplacement à J+1)</t>
  </si>
  <si>
    <t>MI4-MB12-5PR</t>
  </si>
  <si>
    <t>Passage à une garantie 5 ans formule Pro pour MacBook 12" (intervention à H+4 - remplacement à J+1)</t>
  </si>
  <si>
    <t>MI4-MB12-3PR-INT</t>
  </si>
  <si>
    <t>Passage à une garantie 3 ans formule Pro internationale pour MacBook 12" (France : intervention à H+4 - remplacement à J+1 - Étranger : retour atelier)</t>
  </si>
  <si>
    <t>MI4-MB12-4PR-INT</t>
  </si>
  <si>
    <t>Passage à une garantie 4 ans formule Pro internationale pour MacBook 12" (France : intervention à H+4 - remplacement à J+1 - Étranger : retour atelier)</t>
  </si>
  <si>
    <t>MI4-MB12-5PR-INT</t>
  </si>
  <si>
    <t>Passage à une garantie 5 ans formule Pro internationale pour MacBook 12" (France : intervention à H+4 - remplacement à J+1 - Étranger : retour atelier)</t>
  </si>
  <si>
    <t>MI4-MB12-3PT</t>
  </si>
  <si>
    <t>Passage à une garantie 3 ans formule Platine pour MacBook 12" (réparation sur site de J+1 à J+3 maximum)</t>
  </si>
  <si>
    <t>MI4-MB12-4PT</t>
  </si>
  <si>
    <t>Passage à une garantie 4 ans formule Platine pour MacBook 12" (réparation sur site de J+1 à J+3 maximum)</t>
  </si>
  <si>
    <t>MI4-MB12-5PT</t>
  </si>
  <si>
    <t>Passage à une garantie 5 ans formule Platine pour MacBook 12" (réparation sur site de J+1 à J+3 maximum)</t>
  </si>
  <si>
    <t>MNYJ2FN/A</t>
  </si>
  <si>
    <t>MacBook 12" argent / Core i5 bicœur 1,3 GHz / 8 Go / 512 Go SSD PCIe / Intel HD Graphics 615 / AirPort Extreme 802.11ac / Bluetooth 4.2</t>
  </si>
  <si>
    <t>Catégorie 1 - Portables legers - Configuration 2</t>
  </si>
  <si>
    <t>CTO-MNYJ2-i7-1,4</t>
  </si>
  <si>
    <t>Passage à un processeur Core i7 bicœur à 1,4 GHz (4 Mo cache N3 partagé - Turbo Boost jusqu'à 3,6 GHz) à commander avec MNYJ2FN/A</t>
  </si>
  <si>
    <t>CTO-MNYJ2-16GB</t>
  </si>
  <si>
    <t>Passage à 16 Go de mémoire LPDDR3 à 1 866 MHz soudé à commander avec MNYJ2FN/A</t>
  </si>
  <si>
    <t>CTO-MNYJ2-QUS</t>
  </si>
  <si>
    <t>Passage à un clavier rétro-éclairé américain et guide utilisateur anglais à commander avec MNYJ2FN/A</t>
  </si>
  <si>
    <t>CTO-MNYJ2-QUK</t>
  </si>
  <si>
    <t>Passage à un clavier rétro-éclairé anglais international et guide utilisateur anglais à commander avec MNYJ2FN/A</t>
  </si>
  <si>
    <t>MNYG2FN/A</t>
  </si>
  <si>
    <t>MacBook 12" gris sidéral / Core i5 bicœur 1,3 GHz / 8 Go / 512 Go SSD PCIe / Intel HD Graphics 615 / AirPort Extreme 802.11ac / Bluetooth 4.2</t>
  </si>
  <si>
    <t>CTO-MNYG2-i7-1,4</t>
  </si>
  <si>
    <t>Passage à un processeur Core i7 bicœur à 1,4 GHz (4 Mo cache N3 partagé - Turbo Boost jusqu'à 3,6 GHz) à commander avec MNYG2FN/A</t>
  </si>
  <si>
    <t>CTO-MNYG2-16GB</t>
  </si>
  <si>
    <t>Passage à 16 Go de mémoire LPDDR3 à 1 866 MHz soudé à commander avec MNYG2FN/A</t>
  </si>
  <si>
    <t>CTO-MNYG2-QUS</t>
  </si>
  <si>
    <t>Passage à un clavier rétro-éclairé américain et guide utilisateur anglais à commander avec MNYG2FN/A</t>
  </si>
  <si>
    <t>CTO-MNYG2-QUK</t>
  </si>
  <si>
    <t>Passage à un clavier rétro-éclairé anglais international et guide utilisateur anglais à commander avec MNYG2FN/A</t>
  </si>
  <si>
    <t>MRQP2FN/A</t>
  </si>
  <si>
    <t>MacBook 12" or / Core i5 bicœur 1,3 GHz / 8 Go / 512 Go SSD PCIe / Intel HD Graphics 615 / AirPort Extreme 802.11ac / Bluetooth 4.2</t>
  </si>
  <si>
    <t>CTO-MRQP2-i7-1,4</t>
  </si>
  <si>
    <t>Passage à un processeur Core i7 bicœur à 1,4 GHz (4 Mo cache N3 partagé - Turbo Boost jusqu'à 3,6 GHz) à commander avec MRQP2FN/A</t>
  </si>
  <si>
    <t>CTO-MRQP2-16GB</t>
  </si>
  <si>
    <t>Passage à 16 Go de mémoire LPDDR3 à 1 866 MHz soudé à commander avec MRQP2FN/A</t>
  </si>
  <si>
    <t>CTO-MRQP2-QUS</t>
  </si>
  <si>
    <t>Passage à un clavier rétro-éclairé américain et guide utilisateur anglais à commander avec MRQP2FN/A</t>
  </si>
  <si>
    <t>CTO-MRQP2-QUK</t>
  </si>
  <si>
    <t>Passage à un clavier rétro-éclairé anglais international et guide utilisateur anglais à commander avec MRQP2FN/A</t>
  </si>
  <si>
    <t>MQD32FN/A</t>
  </si>
  <si>
    <t>MacBook Air 13" argent / Core i5 bicœur 1,8 GHz / 8 Go / 128 Go SSD PCIe / Intel HD Graphics 6000 / AirPort Extreme 802.11ac / Bluetooth 4.0</t>
  </si>
  <si>
    <t>MBA13-3PL</t>
  </si>
  <si>
    <t>Catégorie 1 - Portables legers - Configuration 3</t>
  </si>
  <si>
    <t>Garantie 3 ans formule Plus pour MacBook Air 13" (intervention à J+1 - réparation à J+3 ou MacBook Air 13" de prêt)</t>
  </si>
  <si>
    <t>CTO-MQD32-i7-2,2</t>
  </si>
  <si>
    <t>Passage à un processeur Core i7 bicœur à 2,2 GHz (Turbo Boost à 3,2 GHz) à commander avec MQD32FN/A</t>
  </si>
  <si>
    <t>CTO-MQD32-SSD256</t>
  </si>
  <si>
    <t>Passage à un stockage 256 Go SSD PCIe à commander avec MQD32FN/A</t>
  </si>
  <si>
    <t>CTO-MQD32-SSD512</t>
  </si>
  <si>
    <t>Passage à un stockage 512 Go SSD PCIe à commander avec MQD32FN/A</t>
  </si>
  <si>
    <t>CTO-MQD32-QUS</t>
  </si>
  <si>
    <t>Passage à un clavier rétro-éclairé américain et guide utilisateur anglais à commander avec MQD32FN/A</t>
  </si>
  <si>
    <t>CTO-MQD32-QUK</t>
  </si>
  <si>
    <t>Passage à un clavier rétro-éclairé anglais international et guide utilisateur anglais à commander avec MQD32FN/A</t>
  </si>
  <si>
    <t>MI4-MBA13-4PL</t>
  </si>
  <si>
    <t>Passage à une garantie 4 ans formule Plus pour MacBook Air 13" (intervention à J+1 - réparation à J+3 ou MacBook Air 13" de prêt)</t>
  </si>
  <si>
    <t>MI4-MBA13-5PL</t>
  </si>
  <si>
    <t>Passage à une garantie 5 ans formule Plus pour MacBook Air 13" (intervention à J+1 - réparation à J+3 ou MacBook Air 13" de prêt)</t>
  </si>
  <si>
    <t>MI4-MBA13-6PL</t>
  </si>
  <si>
    <t>Passage à une garantie 6 ans formule Plus pour MacBook Air 13" (intervention à J+1 - réparation à J+3 ou MacBook Air 13" de prêt)</t>
  </si>
  <si>
    <t>MI4-MBA13-7PL</t>
  </si>
  <si>
    <t>Passage à une garantie 7 ans formule Plus pour MacBook Air 13" (intervention à J+1 - réparation à J+3 ou MacBook Air 13" de prêt)</t>
  </si>
  <si>
    <t>MI4-MBA13-3PL-INT</t>
  </si>
  <si>
    <t>Passage à une garantie 3 ans formule Plus internationale pour MacBook Air 13" (France : intervention à J+1 - réparation à J+3 ou MacBook Air 13" de prêt pour la France Métropolitaine - retour atelier pour l'étranger)</t>
  </si>
  <si>
    <t>MI4-MBA13-4PL-INT</t>
  </si>
  <si>
    <t>Passage à une garantie 4 ans formule Plus internationale pour MacBook Air 13" (France : intervention à J+1 - réparation à J+3 ou MacBook Air 13" de prêt pour la France Métropolitaine - retour atelier pour l'étranger)</t>
  </si>
  <si>
    <t>MI4-MBA13-5PL-INT</t>
  </si>
  <si>
    <t>Passage à une garantie 5 ans formule Plus internationale pour MacBook Air 13" (France : intervention à J+1 - réparation à J+3 ou MacBook Air 13" de prêt pour la France Métropolitaine - retour atelier pour l'étranger)</t>
  </si>
  <si>
    <t>MI4-MBA13-3PR</t>
  </si>
  <si>
    <t>Passage à une garantie 3 ans formule Pro pour MacBook Air 13" (intervention à H+4 - remplacement à J+1)</t>
  </si>
  <si>
    <t>MI4-MBA13-4PR</t>
  </si>
  <si>
    <t>Passage à une garantie 4 ans formule Pro pour MacBook Air 13" (intervention à H+4 - remplacement à J+1)</t>
  </si>
  <si>
    <t>MI4-MBA13-5PR</t>
  </si>
  <si>
    <t>Passage à une garantie 5 ans formule Pro pour MacBook Air 13" (intervention à H+4 - remplacement à J+1)</t>
  </si>
  <si>
    <t>MI4-MBA13-3PR-INT</t>
  </si>
  <si>
    <t>Passage à une garantie 3 ans formule Pro internationale pour MacBook Air 13" (France : intervention à H+4 - remplacement à J+1 - Étranger : retour atelier)</t>
  </si>
  <si>
    <t>MI4-MBA13-4PR-INT</t>
  </si>
  <si>
    <t>Passage à une garantie 4 ans formule Pro internationale pour MacBook Air 13" (France : intervention à H+4 - remplacement à J+1 - Étranger : retour atelier)</t>
  </si>
  <si>
    <t>MI4-MBA13-5PR-INT</t>
  </si>
  <si>
    <t>Passage à une garantie 5 ans formule Pro internationale pour MacBook Air 13" (France : intervention à H+4 - remplacement à J+1 - Étranger : retour atelier)</t>
  </si>
  <si>
    <t>MI4-MBA13-3PT</t>
  </si>
  <si>
    <t>Passage à une garantie 3 ans formule Platine pour MacBook Air 13" (réparation sur site de J+1 à J+3 maximum)</t>
  </si>
  <si>
    <t>MI4-MBA13-4PT</t>
  </si>
  <si>
    <t>Passage à une garantie 4 ans formule Platine pour MacBook Air 13" (réparation sur site de J+1 à J+3 maximum)</t>
  </si>
  <si>
    <t>MI4-MBA13-5PT</t>
  </si>
  <si>
    <t>Passage à une garantie 5 ans formule Platine pour MacBook Air 13" (réparation sur site de J+1 à J+3 maximum)</t>
  </si>
  <si>
    <t>MREA2FN/A</t>
  </si>
  <si>
    <t>MacBook Air 13" argent / Core i5 bicœur 1,6 GHz / 8 Go / 128 Go SSD PCIe / Intel UHD Graphics 617 / Touch ID / AirPort Extreme 802.11ac / Bluetooth 4.2</t>
  </si>
  <si>
    <t>Catégorie 1 - Portables legers - Configuration 4</t>
  </si>
  <si>
    <t>CTO-MREA2-16GB</t>
  </si>
  <si>
    <t>Passage à 16 Go de mémoire LPDDR3 2 133 MHz soudé  à commander avec MREA2FN/A</t>
  </si>
  <si>
    <t>CTO-MREA2-SSD256</t>
  </si>
  <si>
    <t>Passage à un stockage 256 Go SSD PCIe à commander avec MREA2FN/A</t>
  </si>
  <si>
    <t>CTO-MREA2-SSD512</t>
  </si>
  <si>
    <t>Passage à un stockage 512 Go SSD PCIe à commander avec MREA2FN/A</t>
  </si>
  <si>
    <t>CTO-MREA2-SSD1,5To</t>
  </si>
  <si>
    <t>Passage à un stockage 1,5 To SSD PCIe à commander avec MREA2FN/A</t>
  </si>
  <si>
    <t>CTO-MREA2-QUS</t>
  </si>
  <si>
    <t>Passage à un clavier rétro-éclairé américain et guide utilisateur anglais à commander avec MREA2FN/A</t>
  </si>
  <si>
    <t>CTO-MREA2-QUK</t>
  </si>
  <si>
    <t>Passage à un clavier rétro-éclairé anglais international et guide utilisateur anglais à commander avec MREA2FN/A</t>
  </si>
  <si>
    <t>MRE82FN/A</t>
  </si>
  <si>
    <t>MacBook Air 13" gris sidéral / Core i5 bicœur 1,6 GHz / 8 Go / 128 Go SSD PCIe / Intel UHD Graphics 617 / Touch ID / AirPort Extreme 802.11ac / Bluetooth 4.2</t>
  </si>
  <si>
    <t>CTO-MRE82-16GB</t>
  </si>
  <si>
    <t>Passage à 16 Go de mémoire LPDDR3 2 133 MHz soudé  à commander avec MRE82FN/A</t>
  </si>
  <si>
    <t>CTO-MRE82-SSD256</t>
  </si>
  <si>
    <t>Passage à un stockage 256 Go SSD PCIe à commander avec MRE82FN/A</t>
  </si>
  <si>
    <t>CTO-MRE82-SSD512</t>
  </si>
  <si>
    <t>Passage à un stockage 512 Go SSD PCIe à commander avec MRE82FN/A</t>
  </si>
  <si>
    <t>CTO-MRE82-SSD1,5To</t>
  </si>
  <si>
    <t>Passage à un stockage 1,5 To SSD PCIe à commander avec MRE82FN/A</t>
  </si>
  <si>
    <t>CTO-MRE82-QUS</t>
  </si>
  <si>
    <t>Passage à un clavier rétro-éclairé américain et guide utilisateur anglais à commander avec MRE82FN/A</t>
  </si>
  <si>
    <t>CTO-MRE82-QUK</t>
  </si>
  <si>
    <t>Passage à un clavier rétro-éclairé anglais international et guide utilisateur anglais à commander avec MRE82FN/A</t>
  </si>
  <si>
    <t>MREE2FN/A</t>
  </si>
  <si>
    <t>MacBook Air 13" or / Core i5 bicœur 1,6 GHz / 8 Go / 128 Go SSD PCIe / Intel UHD Graphics 617 / Touch ID / AirPort Extreme 802.11ac / Bluetooth 4.2</t>
  </si>
  <si>
    <t>CTO-MREE2-16GB</t>
  </si>
  <si>
    <t>Passage à 16 Go de mémoire LPDDR3 2 133 MHz soudé  à commander avec MREE2FN/A</t>
  </si>
  <si>
    <t>CTO-MREE2-SSD256</t>
  </si>
  <si>
    <t>Passage à un stockage 256 Go SSD PCIe à commander avec MREE2FN/A</t>
  </si>
  <si>
    <t>CTO-MREE2-SSD512</t>
  </si>
  <si>
    <t>Passage à un stockage 512 Go SSD PCIe à commander avec MREE2FN/A</t>
  </si>
  <si>
    <t>CTO-MREE2-SSD1,5To</t>
  </si>
  <si>
    <t>Passage à un stockage 1,5 To SSD PCIe à commander avec MREE2FN/A</t>
  </si>
  <si>
    <t>CTO-MREE2-QUS</t>
  </si>
  <si>
    <t>Passage à un clavier rétro-éclairé américain et guide utilisateur anglais à commander avec MREE2FN/A</t>
  </si>
  <si>
    <t>CTO-MREE2-QUK</t>
  </si>
  <si>
    <t>Passage à un clavier rétro-éclairé anglais international et guide utilisateur anglais à commander avec MREE2FN/A</t>
  </si>
  <si>
    <t>MREC2FN/A</t>
  </si>
  <si>
    <t>MacBook Air 13" argent / Core i5 bicœur 1,6 GHz / 8 Go / 256 Go SSD PCIe / Intel UHD Graphics 617 / Touch ID / AirPort Extreme 802.11ac / Bluetooth 4.2</t>
  </si>
  <si>
    <t>Catégorie 1 - Portables legers - Configuration 5</t>
  </si>
  <si>
    <t>CTO-MREC2-16GB</t>
  </si>
  <si>
    <t>Passage à 16 Go de mémoire LPDDR3 2 133 MHz soudé  à commander avec MREC2FN/A</t>
  </si>
  <si>
    <t>CTO-MREC2-SSD512</t>
  </si>
  <si>
    <t>Passage à un stockage 512 Go SSD PCIe à commander avec MREC2FN/A</t>
  </si>
  <si>
    <t>CTO-MREC2-SSD1,5To</t>
  </si>
  <si>
    <t>Passage à un stockage 1,5 To SSD PCIe à commander avec MREC2FN/A</t>
  </si>
  <si>
    <t>CTO-MREC2-QUS</t>
  </si>
  <si>
    <t>Passage à un clavier rétro-éclairé américain et guide utilisateur anglais à commander avec MREC2FN/A</t>
  </si>
  <si>
    <t>CTO-MREC2-QUK</t>
  </si>
  <si>
    <t>Passage à un clavier rétro-éclairé anglais international et guide utilisateur anglais à commander avec MREC2FN/A</t>
  </si>
  <si>
    <t>MRE92FN/A</t>
  </si>
  <si>
    <t>MacBook Air 13" gris sidéral / Core i5 bicœur 1,6 GHz / 8 Go / 256 Go SSD PCIe / Intel UHD Graphics 617 / Touch ID / AirPort Extreme 802.11ac / Bluetooth 4.2</t>
  </si>
  <si>
    <t>CTO-MRE92-16GB</t>
  </si>
  <si>
    <t>Passage à 16 Go de mémoire LPDDR3 2 133 MHz soudé  à commander avec MRE92FN/A</t>
  </si>
  <si>
    <t>CTO-MRE92-SSD512</t>
  </si>
  <si>
    <t>Passage à un stockage 512 Go SSD PCIe à commander avec MRE92FN/A</t>
  </si>
  <si>
    <t>CTO-MRE92-SSD1,5To</t>
  </si>
  <si>
    <t>Passage à un stockage 1,5 To SSD PCIe à commander avec MRE92FN/A</t>
  </si>
  <si>
    <t>CTO-MRE92-QUS</t>
  </si>
  <si>
    <t>Passage à un clavier rétro-éclairé américain et guide utilisateur anglais à commander avec MRE92FN/A</t>
  </si>
  <si>
    <t>CTO-MRE92-QUK</t>
  </si>
  <si>
    <t>Passage à un clavier rétro-éclairé anglais international et guide utilisateur anglais à commander avec MRE92FN/A</t>
  </si>
  <si>
    <t>MREF2FN/A</t>
  </si>
  <si>
    <t>MacBook Air 13" or / Core i5 bicœur 1,6 GHz / 8 Go / 256 Go SSD PCIe / Intel UHD Graphics 617 / Touch ID / AirPort Extreme 802.11ac / Bluetooth 4.2</t>
  </si>
  <si>
    <t>CTO-MREF2-16GB</t>
  </si>
  <si>
    <t>Passage à 16 Go de mémoire LPDDR3 2 133 MHz soudé  à commander avec MREF2FN/A</t>
  </si>
  <si>
    <t>CTO-MREF2-SSD512</t>
  </si>
  <si>
    <t>Passage à un stockage 512 Go SSD PCIe à commander avec MREF2FN/A</t>
  </si>
  <si>
    <t>CTO-MREF2-SSD1,5To</t>
  </si>
  <si>
    <t>Passage à un stockage 1,5 To SSD PCIe à commander avec MREF2FN/A</t>
  </si>
  <si>
    <t>CTO-MREF2-QUS</t>
  </si>
  <si>
    <t>Passage à un clavier rétro-éclairé américain et guide utilisateur anglais à commander avec MREF2FN/A</t>
  </si>
  <si>
    <t>CTO-MREF2-QUK</t>
  </si>
  <si>
    <t>Passage à un clavier rétro-éclairé anglais international et guide utilisateur anglais à commander avec MREF2FN/A</t>
  </si>
  <si>
    <t>MLA22F/A</t>
  </si>
  <si>
    <t>Apple clavier Magic Keyboard français sans pavé numérique - sans fil rechargeable Bluetooth Lightning - 78 touches</t>
  </si>
  <si>
    <t>Accessoires</t>
  </si>
  <si>
    <t>30200000-1</t>
  </si>
  <si>
    <t>IA24</t>
  </si>
  <si>
    <t>MLA22LB/A</t>
  </si>
  <si>
    <t>Apple clavier Magic Keyboard américain sans pavé numérique - sans fil rechargeable Bluetooth Lightning - 78 touches</t>
  </si>
  <si>
    <t>MLA22Z/A</t>
  </si>
  <si>
    <t>Apple clavier Magic Keyboard anglais international sans pavé numérique - sans fil rechargeable Bluetooth Lightning - 78 touches</t>
  </si>
  <si>
    <t>MQ052F/A</t>
  </si>
  <si>
    <t>Apple clavier Magic Keyboard français avec pavé numérique - sans fil rechargeable Bluetooth Lightning - 109 touches</t>
  </si>
  <si>
    <t>MQ052LB/A</t>
  </si>
  <si>
    <t>Apple clavier Magic Keyboard américain avec pavé numérique - sans fil rechargeable Bluetooth Lightning - 109 touches</t>
  </si>
  <si>
    <t>MQ052Z/A</t>
  </si>
  <si>
    <t>Apple clavier Magic Keyboard anglais international avec pavé numérique - sans fil rechargeable Bluetooth Lightning - 109 touches</t>
  </si>
  <si>
    <t>MD564ZM/A</t>
  </si>
  <si>
    <t>Apple lecteur SuperDrive 8x (DVD±R DL/DVD±RW/CD-RW) externe USB</t>
  </si>
  <si>
    <t>MLA02Z/A</t>
  </si>
  <si>
    <t>Apple souris sans fil magic mouse 2 argent (Multi-Touch - rechargeable - Bluetooth - Lightning)</t>
  </si>
  <si>
    <t>MJ2R2Z/A</t>
  </si>
  <si>
    <t>Apple trackpad sans fil Magic Trackpad 2 argent (Force Touch - rechargeable - Bluetooth - Lightning)</t>
  </si>
  <si>
    <t>BE.EZ</t>
  </si>
  <si>
    <t xml:space="preserve">99MO010009 </t>
  </si>
  <si>
    <t>Moshi Codex 12 noir - mallette de transport pour MacBook 12"</t>
  </si>
  <si>
    <t>MOSHI</t>
  </si>
  <si>
    <t>D31324</t>
  </si>
  <si>
    <t>Dicota Top Traveller BASE - sacoche pour ordinateur portable 12" et 13" - noir</t>
  </si>
  <si>
    <t>DICOTA</t>
  </si>
  <si>
    <t>D30914</t>
  </si>
  <si>
    <t>Dicota Backpack BASE - sac à dos pour ordinateur portable 13" - noir</t>
  </si>
  <si>
    <t>D30562</t>
  </si>
  <si>
    <t>Dicota Code Messenger - sacoche pour MacBook 12" ou MacBook Air - grise</t>
  </si>
  <si>
    <t>TCSP313</t>
  </si>
  <si>
    <t>Thule Crossover Sling Pack sac à bandoulière pour MacBook 12" ou MacBook Air 13" - noir</t>
  </si>
  <si>
    <t>THULE</t>
  </si>
  <si>
    <t>TSA313</t>
  </si>
  <si>
    <t>Thule Subterra Attaché (sac à bandoulière pour MacBook Pro 13")</t>
  </si>
  <si>
    <t>TSS313</t>
  </si>
  <si>
    <t>Thule Subterra Sleeve 13'' - housse pour MacBook Air ou MacBook Pro Retina 13” - ombre foncée</t>
  </si>
  <si>
    <t>TEBP313</t>
  </si>
  <si>
    <t>Thule EnRoute BackPack 13" 14L sac à dos pour MacBook 12", MacBook Air 13" ou MacBook Pro 13,3"</t>
  </si>
  <si>
    <t>GC16034</t>
  </si>
  <si>
    <t>Griffin Technology Elevator support pour MacBook, MacBook Air ou MacBook Pro Retina</t>
  </si>
  <si>
    <t>GRIFFIN</t>
  </si>
  <si>
    <t>MJ1K2ZM/A</t>
  </si>
  <si>
    <t>Apple adaptateur multiport AV numérique - USB-C (1 port HDMI &amp; 1 port USB)</t>
  </si>
  <si>
    <t>MJ1L2ZM/A</t>
  </si>
  <si>
    <t>Apple adaptateur multiport VGA - USB-C (1 port VGA &amp; 1 port USB)</t>
  </si>
  <si>
    <t>MJ1M2ZM/A</t>
  </si>
  <si>
    <t>Apple adaptateur USB-C - USB</t>
  </si>
  <si>
    <t>MLL82ZM/A</t>
  </si>
  <si>
    <t>Apple câble de charge USB-C 2 m</t>
  </si>
  <si>
    <t>GC42251</t>
  </si>
  <si>
    <t xml:space="preserve">Griffin BreakSafe Magnetic câble de recharge USB-C (1,8 m - puissance gérée jusqu'à 60 watts -20 V à 3 A) </t>
  </si>
  <si>
    <t>MR2A2ZM/A</t>
  </si>
  <si>
    <t>Apple adaptateur secteur USB-C 30 W pour MacBook 12" ou iPad Pro 10,5" iPad Pro 11" et iPad Pro 12,9""</t>
  </si>
  <si>
    <t>ST-TCVGAS</t>
  </si>
  <si>
    <t>Satechi adaptateur USB-C vers VGA argent</t>
  </si>
  <si>
    <t>SATECHI</t>
  </si>
  <si>
    <t>99MO084202</t>
  </si>
  <si>
    <t>Moshi adaptateur USB-C vers HDMI</t>
  </si>
  <si>
    <t xml:space="preserve">XT-CX012 </t>
  </si>
  <si>
    <t>Xtorm adaptateur nylon tressé USB-C vers USB - blanc &amp; orange</t>
  </si>
  <si>
    <t>XTORM</t>
  </si>
  <si>
    <t>99MO084203</t>
  </si>
  <si>
    <t>Moshi adaptateur USB-C vers Giga Ethernet &amp; USB 3.0 - blanc &amp; argent</t>
  </si>
  <si>
    <t>XT-CX011</t>
  </si>
  <si>
    <t>Xtorm câble nylon tressé USB-C vers USB - 1 m - blanc &amp; orange</t>
  </si>
  <si>
    <t>XT-CX013</t>
  </si>
  <si>
    <t>Xtorm câble nylon tressé USB-C vers USB-C - 1 m - blanc &amp; orange</t>
  </si>
  <si>
    <t>99MO071905</t>
  </si>
  <si>
    <t>Moshi iGlaze coque de protection transparente pour MacBook 12"</t>
  </si>
  <si>
    <t>MB12BRWEDGE</t>
  </si>
  <si>
    <t>MacLocks The Wedge - kit de sécurité à clé - argent pour MacBook 12"</t>
  </si>
  <si>
    <t>MACLOCKS</t>
  </si>
  <si>
    <t>HOUSSE-MB-12</t>
  </si>
  <si>
    <t>Housse de protection pour MacBook 12"</t>
  </si>
  <si>
    <t>MW</t>
  </si>
  <si>
    <t>MW-410016</t>
  </si>
  <si>
    <t>Port Connect hub USB-C 4 ports (3 ports USB 3 + 1 port USB-C)</t>
  </si>
  <si>
    <t>PORT</t>
  </si>
  <si>
    <t>99MO040908</t>
  </si>
  <si>
    <t>Moshi protection d'écran anti-reflet iVisor AG pour MacBook 12"</t>
  </si>
  <si>
    <t>K33969WW</t>
  </si>
  <si>
    <t>Kensington station d'accueil mobile USB-C (1 port HDMI 4K, 1 port VGA HD, 1 port GBit Ethernet, 1 port USB 3)</t>
  </si>
  <si>
    <t>KENSINGTON</t>
  </si>
  <si>
    <t>MB570Z/B</t>
  </si>
  <si>
    <t>Apple adaptateur vidéo Mini DisplayPort vers DVI (incompatible écran 30" Apple)</t>
  </si>
  <si>
    <t>MB572Z/B</t>
  </si>
  <si>
    <t>Apple adaptateur vidéo Mini DisplayPort vers VGA</t>
  </si>
  <si>
    <t>F2CD079BT</t>
  </si>
  <si>
    <t>Belkin adaptateur vidéo 4K Mini DisplayPort vers HDMI avec audio - noir</t>
  </si>
  <si>
    <t>BELKIN</t>
  </si>
  <si>
    <t>MD592Z/A</t>
  </si>
  <si>
    <t>Apple adaptateur secteur MagSafe 2 45 W pour MacBook Air 13"</t>
  </si>
  <si>
    <t>MD592Z/B</t>
  </si>
  <si>
    <t>MK122Z/A</t>
  </si>
  <si>
    <t>Apple câble d'extension pour adaptateur secteur</t>
  </si>
  <si>
    <t>MD504ZM/A</t>
  </si>
  <si>
    <t>Apple convertisseur MagSafe vers MagSafe 2</t>
  </si>
  <si>
    <t>MD837ZM/A</t>
  </si>
  <si>
    <t>Apple kit voyage (7 fiches adaptatrices pour alimentation)</t>
  </si>
  <si>
    <t>MD463ZM/A</t>
  </si>
  <si>
    <t>Apple adaptateur Thunderbolt &lt;--&gt; Ethernet Gigabit 10/100/1000 BT</t>
  </si>
  <si>
    <t>MC704ZM/A</t>
  </si>
  <si>
    <t>Apple adaptateur USB &lt;--&gt; Ethernet 10/100 BT</t>
  </si>
  <si>
    <t>MD464ZM/A</t>
  </si>
  <si>
    <t>Apple adaptateur Thunderbolt vers FireWire 800</t>
  </si>
  <si>
    <t>MD861ZM/A</t>
  </si>
  <si>
    <t>Apple câble Thunderbolt - Thunderbolt blanc 2 m</t>
  </si>
  <si>
    <t>MD862ZM/A</t>
  </si>
  <si>
    <t>Apple câble Thunderbolt - Thunderbolt blanc 0,5 m</t>
  </si>
  <si>
    <t>TS128GJDL130</t>
  </si>
  <si>
    <t>Transcend carte d'expansion JetDrive Lite 130 - 128 Go mémoire flash pour MacBook Air 13" (depuis fin 2010)</t>
  </si>
  <si>
    <t>TRANSCEND</t>
  </si>
  <si>
    <t>IA23</t>
  </si>
  <si>
    <t>TS256GJDL130</t>
  </si>
  <si>
    <t>Transcend carte d'expansion JetDrive Lite 130 - 256 Go mémoire flash pour MacBook Air 13" (depuis fin 2010)</t>
  </si>
  <si>
    <t>99MO071902</t>
  </si>
  <si>
    <t>Moshi iGlaze coque de protection transparente pour MacBook Air 13"</t>
  </si>
  <si>
    <t>MBALDG01KL</t>
  </si>
  <si>
    <t>MacLocks The Ledge - kit de sécurité à clé argenté pour MacBook Air 13" ou 11"</t>
  </si>
  <si>
    <t>MBALDG01CL</t>
  </si>
  <si>
    <t>MacLocks The Ledge - kit de sécurité à code argenté pour MacBook Air 13" ou 11"</t>
  </si>
  <si>
    <t>HOUSSE-MBA-13</t>
  </si>
  <si>
    <t>Housse de protection pour MacBook Air 13"</t>
  </si>
  <si>
    <t>MW-410050</t>
  </si>
  <si>
    <t>K39121EU</t>
  </si>
  <si>
    <t>Kensington UH4000 Hub USB 3.0 4 ports auto alimentés - noir</t>
  </si>
  <si>
    <t>TS-RDF8W2</t>
  </si>
  <si>
    <t>Transcend Multi-Card Reader RDF8 (lecteur multi-cartes USB 3.1 Gen. 1 - câble USB intégré - garantie 2 ans)</t>
  </si>
  <si>
    <t>ST-SALKPS</t>
  </si>
  <si>
    <t>Satechi Slim Wireless Keypad pavé numérique rechargeable Bluetooth argent</t>
  </si>
  <si>
    <t>99MO040905</t>
  </si>
  <si>
    <t>Moshi protection d'écran anti-reflet iVisor AG pour MacBook Air 13"</t>
  </si>
  <si>
    <t>LACIE</t>
  </si>
  <si>
    <t>STFR1000800</t>
  </si>
  <si>
    <t>LaCie disque externe 2,5'' Rugged 1 To USB-C - USB 3.0 - 5 400 tr/min - auto alimenté - garantie 2 ans</t>
  </si>
  <si>
    <t>STFR2000800</t>
  </si>
  <si>
    <t>LaCie disque externe 2,5'' Rugged 2 To USB-C - USB 3.0 - 5 400 tr/min - auto alimenté - garantie 2 ans</t>
  </si>
  <si>
    <t>STFR4000800</t>
  </si>
  <si>
    <t>LaCie disque externe 2,5'' Rugged 4 To USB-C - USB 3.0 - 5 400 tr/min - auto alimenté - garantie 2 ans</t>
  </si>
  <si>
    <t>E2282HS-B1</t>
  </si>
  <si>
    <t>Iiyama moniteur 22'' LED ProLite E2282HS (VGA, DVI, HDMI - 16:9 résolution 1920x1080 - 1 ms - noir - TCO 6)</t>
  </si>
  <si>
    <t>IIYAMA</t>
  </si>
  <si>
    <t>Moniteurs</t>
  </si>
  <si>
    <t>XB2483HSU-B3</t>
  </si>
  <si>
    <t>Iiyama moniteur 24'' LED ProLite XB2483HSU-B3 (HDMI, VGA, DisplayPort - 16:9 résolution 1920x1080 - 4 ms - noir )</t>
  </si>
  <si>
    <t>B2791HSU-B1</t>
  </si>
  <si>
    <t>Iiyama moniteur 27" LED ProLite B2791HSU (HDMI/VGA/DisplayPort - 16/9 rés. 1920x1080 - 1 ms - noir)</t>
  </si>
  <si>
    <t>XUB3490WQSU-B1</t>
  </si>
  <si>
    <t>Iiyama moniteur 34'' LED IPS ProLite XUB3490WQSU (HDMI/HDMI 2.0/HDMI MHL/DisplayPort 1.2 - 21:9 résolution 3440x1440 - 5 ms -noir - TCO 6)</t>
  </si>
  <si>
    <t>MPXR2FN/A</t>
  </si>
  <si>
    <t>MacBook Pro 13" argent / Core i5 bicœur à 2,3 GHz / 8 Go / 128 Go SSD PCIe / Intel Iris Plus 640 / 2xThunderbolt 3 / AirPort Extreme 802.11ac / Bluetooth 4.2</t>
  </si>
  <si>
    <t>MBP13-3PL</t>
  </si>
  <si>
    <t>Catégorie 2 - Portables standards - Configuration 1</t>
  </si>
  <si>
    <t>IA11</t>
  </si>
  <si>
    <t>Garantie 3 ans formule Plus pour MacBook Pro 13" (intervention à J+1 - réparation à J+3 ou MacBook Pro 13" de prêt)</t>
  </si>
  <si>
    <t>CTO-MPXR2-i7-2,5</t>
  </si>
  <si>
    <t>Passage à un processeur Core i7 bicœur à 2,5 GHz (Turbo Boost à 4,0 GHz - 64 Mo eDRAM) à commander avec MPXR2F/A</t>
  </si>
  <si>
    <t>CTO-MPXR2-16GB</t>
  </si>
  <si>
    <t>Passage à 16 Go de mémoire LPDDR3 2 133 MHz soudé à commander avec MPXR2F/A</t>
  </si>
  <si>
    <t>CTO-MPXR2-SSD256</t>
  </si>
  <si>
    <t>Passage à un stockage 256 Go SSD PCIe à commander avec MPXR2F/A</t>
  </si>
  <si>
    <t>CTO-MPXR2-SSD512</t>
  </si>
  <si>
    <t>Passage à un stockage 512 Go SSD PCIe à commander avec MPXR2F/A</t>
  </si>
  <si>
    <t>CTO-MPXR2-SSD1To</t>
  </si>
  <si>
    <t>Passage à un stockage 1 To SSD PCIe à commander avec MPXR2F/A</t>
  </si>
  <si>
    <t>CTO-MPXR2-QUS</t>
  </si>
  <si>
    <t>Passage à un clavier rétro-éclairé américain et guide utilisateur anglais à commander avec MPXR2F/A</t>
  </si>
  <si>
    <t>CTO-MPXR2-QUK</t>
  </si>
  <si>
    <t>Passage à un clavier rétro-éclairé anglais international et guide utilisateur anglais à commander avec MPXR2F/A</t>
  </si>
  <si>
    <t>MI4-MBP13-4PL</t>
  </si>
  <si>
    <t>Passage à une garantie 4 ans formule Plus pour MacBook Pro 13" (intervention à J+1 - réparation à J+3 ou MacBook Pro 13" de prêt)</t>
  </si>
  <si>
    <t>MI4-MBP13-5PL</t>
  </si>
  <si>
    <t>Passage à une garantie 5 ans formule Plus pour MacBook Pro 13" (intervention à J+1 - réparation à J+3 ou MacBook Pro 13" de prêt)</t>
  </si>
  <si>
    <t>MI4-MBP13-6PL</t>
  </si>
  <si>
    <t>Passage à une garantie 6 ans formule Plus pour MacBook Pro 13" (intervention à J+1 - réparation à J+3 ou MacBook Pro 13" de prêt)</t>
  </si>
  <si>
    <t>MI4-MBP13-7PL</t>
  </si>
  <si>
    <t>Passage à une garantie 7 ans formule Plus pour MacBook Pro 13" (intervention à J+1 - réparation à J+3 ou MacBook Pro 13" de prêt)</t>
  </si>
  <si>
    <t>MI4-MBP13-3PL-INT</t>
  </si>
  <si>
    <t>Passage à une garantie 3 ans formule Plus internationale pour MacBook Pro 13" (France : intervention à J+1 - réparation à J+3 ou MacBook Pro 13" de prêt pour la France Métropolitaine - retour atelier pour l'étranger)</t>
  </si>
  <si>
    <t>MI4-MBP13-4PL-INT</t>
  </si>
  <si>
    <t>Passage à une garantie 4 ans formule Plus internationale pour MacBook Pro 13" (France : intervention à J+1 - réparation à J+3 ou MacBook Pro 13" de prêt pour la France Métropolitaine - retour atelier pour l'étranger)</t>
  </si>
  <si>
    <t>MI4-MBP13-5PL-INT</t>
  </si>
  <si>
    <t>Passage à une garantie 5 ans formule Plus internationale pour MacBook Pro 13" (France : intervention à J+1 - réparation à J+3 ou MacBook Pro 13" de prêt pour la France Métropolitaine - retour atelier pour l'étranger)</t>
  </si>
  <si>
    <t>MI4-MBP13-3PR</t>
  </si>
  <si>
    <t>Passage à une garantie 3 ans formule Pro pour MacBook Pro 13" (intervention à H+4 - remplacement à J+1)</t>
  </si>
  <si>
    <t>MI4-MBP13-4PR</t>
  </si>
  <si>
    <t>Passage à une garantie 4 ans formule Pro pour MacBook Pro 13" (intervention à H+4 - remplacement à J+1)</t>
  </si>
  <si>
    <t>MI4-MBP13-5PR</t>
  </si>
  <si>
    <t>Passage à une garantie 5 ans formule Pro pour MacBook Pro 13" (intervention à H+4 - remplacement à J+1)</t>
  </si>
  <si>
    <t>MI4-MBP13-3PR-INT</t>
  </si>
  <si>
    <t>Passage à une garantie 3 ans formule Pro internationale pour MacBook Pro 13" (France : intervention à H+4 - remplacement à J+1 - Étranger : retour atelier)</t>
  </si>
  <si>
    <t>MI4-MBP13-4PR-INT</t>
  </si>
  <si>
    <t>Passage à une garantie 4 ans formule Pro internationale pour MacBook Pro 13" (France : intervention à H+4 - remplacement à J+1 - Étranger : retour atelier)</t>
  </si>
  <si>
    <t>MI4-MBP13-5PR-INT</t>
  </si>
  <si>
    <t>Passage à une garantie 5 ans formule Pro internationale pour MacBook Pro 13" (France : intervention à H+4 - remplacement à J+1 - Étranger : retour atelier)</t>
  </si>
  <si>
    <t>MI4-MBP13-3PT</t>
  </si>
  <si>
    <t>Passage à une garantie 3 ans formule Platine pour MacBook Pro 13" (réparation sur site de J+1 à J+3 maximum)</t>
  </si>
  <si>
    <t>MI4-MBP13-4PT</t>
  </si>
  <si>
    <t>Passage à une garantie 4 ans formule Platine pour MacBook Pro 13" (réparation sur site de J+1 à J+3 maximum)</t>
  </si>
  <si>
    <t>MI4-MBP13-5PT</t>
  </si>
  <si>
    <t>Passage à une garantie 5 ans formule Platine pour MacBook Pro 13" (réparation sur site de J+1 à J+3 maximum)</t>
  </si>
  <si>
    <t>MPXQ2FN/A</t>
  </si>
  <si>
    <t>MacBook Pro 13" gris sidéral / Core i5 bicœur à 2,3 GHz / 8 Go / 128 Go SSD PCIe / Intel Iris Plus 640 / 2xThunderbolt 3 / AirPort Extreme 802.11ac / Bluetooth 4.2</t>
  </si>
  <si>
    <t>CTO-MPXQ2-i7-2,5</t>
  </si>
  <si>
    <t>Passage à un processeur Core i7 bicœur à 2,5 GHz (Turbo Boost à 4,0 GHz - 64 Mo eDRAM) à commander avec MPXQ2FN/A</t>
  </si>
  <si>
    <t>CTO-MPXQ2-16GB</t>
  </si>
  <si>
    <t>Passage à 16 Go de mémoire LPDDR3 2 133 MHz soudé à commander avec MPXQ2FN/A</t>
  </si>
  <si>
    <t>CTO-MPXQ2-SSD256</t>
  </si>
  <si>
    <t>Passage à un stockage 256 Go SSD PCIe à commander avec MPXQ2F/A</t>
  </si>
  <si>
    <t>CTO-MPXQ2-SSD512</t>
  </si>
  <si>
    <t>Passage à un stockage 512 Go SSD PCIe à commander avec MPXQ2F/A</t>
  </si>
  <si>
    <t>CTO-MPXQ2-SSD1To</t>
  </si>
  <si>
    <t>Passage à un stockage 1 To SSD PCIe à commander avec MPXQ2F/A</t>
  </si>
  <si>
    <t>CTO-MPXQ2-QUS</t>
  </si>
  <si>
    <t>Passage à un clavier rétro-éclairé américain et guide utilisateur anglais à commander avec MPXQ2FN/A</t>
  </si>
  <si>
    <t>CTO-MPXQ2-QUK</t>
  </si>
  <si>
    <t>Passage à un clavier rétro-éclairé anglais international et guide utilisateur anglais à commander avec MPXQ2FN/A</t>
  </si>
  <si>
    <t>MPXU2FN/A</t>
  </si>
  <si>
    <t>MacBook Pro 13" argent / Core i5 bicœur à 2,3 GHz / 8 Go / 256 Go SSD PCIe / Intel Iris Plus 640 / 2xThunderbolt 3 / AirPort Extreme 802.11ac / Bluetooth 4.2</t>
  </si>
  <si>
    <t>Catégorie 2 - Portables standards - Configuration 2</t>
  </si>
  <si>
    <t>CTO-MPXU2-i7-2,5</t>
  </si>
  <si>
    <t>Passage à un processeur Core i7 bicœur à 2,5 GHz (Turbo Boost à 4,0 GHz - 64 Mo eDRAM) à commander avec MPXU2FN/A</t>
  </si>
  <si>
    <t>CTO-MPXU2-16GB</t>
  </si>
  <si>
    <t>Passage à 16 Go de mémoire LPDDR3 2 133 MHz soudé à commander avec MPXU2FN/A</t>
  </si>
  <si>
    <t>CTO-MPXU2-SSD512</t>
  </si>
  <si>
    <t>Passage à un stockage 512 Go SSD PCIe à commander avec MPXU2F/A</t>
  </si>
  <si>
    <t>CTO-MPXU2-SSD1To</t>
  </si>
  <si>
    <t>Passage à un stockage 1 To SSD PCIe à commander avec MPXU2F/A</t>
  </si>
  <si>
    <t>CTO-MPXU2-QUS</t>
  </si>
  <si>
    <t>Passage à un clavier rétro-éclairé américain et guide utilisateur anglais à commander avec MPXU2FN/A</t>
  </si>
  <si>
    <t>CTO-MPXU2-QUK</t>
  </si>
  <si>
    <t>Passage à un clavier rétro-éclairé anglais international et guide utilisateur anglais à commander avec MPXU2FN/A</t>
  </si>
  <si>
    <t>MPXT2FN/A</t>
  </si>
  <si>
    <t>MacBook Pro 13" gris sidéral / Core i5 bicœur à 2,3 GHz / 8 Go / 256 Go SSD PCIe / Intel Iris Plus 640 / 2xThunderbolt 3 / AirPort Extreme 802.11ac / Bluetooth 4.2</t>
  </si>
  <si>
    <t>CTO-MPXT2-i7-2,5</t>
  </si>
  <si>
    <t>Passage à un processeur Core i7 bicœur à 2,5 GHz (Turbo Boost à 4,0 GHz - 64 Mo eDRAM) à commander avec MPXT2FN/A</t>
  </si>
  <si>
    <t>CTO-MPXT2-16GB</t>
  </si>
  <si>
    <t>Passage à 16 Go de mémoire LPDDR3 2 133 MHz soudé à commander avec MPXT2FN/A</t>
  </si>
  <si>
    <t>CTO-MPXT2-SSD512</t>
  </si>
  <si>
    <t>Passage à un stockage 512 Go SSD PCIe à commander avec MPXT2F/A</t>
  </si>
  <si>
    <t>CTO-MPXT2-SSD1To</t>
  </si>
  <si>
    <t>Passage à un stockage 1 To SSD PCIe à commander avec MPXT2F/A</t>
  </si>
  <si>
    <t>CTO-MPXT2-QUS</t>
  </si>
  <si>
    <t>Passage à un clavier rétro-éclairé américain et guide utilisateur anglais à commander avec MPXT2FN/A</t>
  </si>
  <si>
    <t>CTO-MPXT2-QUK</t>
  </si>
  <si>
    <t>Passage à un clavier rétro-éclairé anglais international et guide utilisateur anglais à commander avec MPXT2FN/A</t>
  </si>
  <si>
    <t>MR9U2FN/A</t>
  </si>
  <si>
    <t>MacBook Pro 13" argent Touch Bar / Core i5 quadricœur à 2,3 GHz / 8 Go / 256 Go SSD / Intel Iris Plus Graphics 655 / 4xThunderbolt 3 / AirPort Extreme 802.11ac / Bluetooth 5.0</t>
  </si>
  <si>
    <t>Catégorie 2 - Portables standards - Configuration 3</t>
  </si>
  <si>
    <t>CTO-MR9U2-i7-2,7</t>
  </si>
  <si>
    <t>Passage à un processeur quadricœur Intel Core i7 à 2,7 GHz (Turbo Boost à 4,5 GHz - 128 Mo eDRAM) à commander avec MR9U2FN/A</t>
  </si>
  <si>
    <t>CTO-MR9U2-16GB</t>
  </si>
  <si>
    <t>Passage à 16 Go de mémoire LPDDR3 2 133 MHz soudé à commander avec MR9U2FN/A</t>
  </si>
  <si>
    <t>CTO-MR9U2-SSD512</t>
  </si>
  <si>
    <t>Passage à un stockage 512 Go SSD PCIe à commander avec MR9U2FN/A</t>
  </si>
  <si>
    <t>CTO-MR9U2-SSD1To</t>
  </si>
  <si>
    <t>Passage à un stockage 1 To SSD PCIe à commander avec MR9U2FN/A</t>
  </si>
  <si>
    <t>CTO-MR9U2-SSD2To</t>
  </si>
  <si>
    <t>Passage à un stockage 2 To SSD PCIe à commander avec MR9U2FN/A</t>
  </si>
  <si>
    <t>CTO-MR9U2-QUS</t>
  </si>
  <si>
    <t>Passage à un clavier rétro-éclairé américain et guide utilisateur anglais à commander avec MR9U2FN/A</t>
  </si>
  <si>
    <t>CTO-MR9U2-QUK</t>
  </si>
  <si>
    <t>Passage à un clavier rétro-éclairé anglais international et guide utilisateur anglais à commander avec MR9U2FN/A</t>
  </si>
  <si>
    <t>MR9Q2FN/A</t>
  </si>
  <si>
    <t>MacBook Pro 13" gris sidéral Touch Bar / Core i5 quadricœur à 2,3 GHz / 8 Go / 256 Go SSD / Intel Iris Plus Graphics 655 / 4xThunderbolt 3 / AirPort Extreme 802.11ac / Bluetooth 5.0</t>
  </si>
  <si>
    <t>CTO-MR9Q2-i7-2,7</t>
  </si>
  <si>
    <t>Passage à un processeur quadricœur Intel Core i7 à 2,7 GHz (Turbo Boost à 4,5 GHz - 128 Mo eDRAM) à commander avec MR9Q2FN/A</t>
  </si>
  <si>
    <t>CTO-MR9Q2-16GB</t>
  </si>
  <si>
    <t>Passage à 16 Go de mémoire LPDDR3 2 133 MHz soudé à commander avec MR9Q2FN/A</t>
  </si>
  <si>
    <t>CTO-MR9Q2-SSD512</t>
  </si>
  <si>
    <t>Passage à un stockage 512 Go SSD PCIe à commander avec MR9Q2F/A</t>
  </si>
  <si>
    <t>CTO-MR9Q2-SSD1To</t>
  </si>
  <si>
    <t>Passage à un stockage 1 To SSD PCIe à commander avec MR9Q2F/A</t>
  </si>
  <si>
    <t>CTO-MR9Q2-SSD2To</t>
  </si>
  <si>
    <t>Passage à un stockage 2 To SSD PCIe à commander avec MR9Q2F/A</t>
  </si>
  <si>
    <t>CTO-MR9Q2-QUS</t>
  </si>
  <si>
    <t>Passage à un clavier rétro-éclairé américain et guide utilisateur anglais à commander avec MR9Q2FN/A</t>
  </si>
  <si>
    <t>CTO-MR9Q2-QUK</t>
  </si>
  <si>
    <t>Passage à un clavier rétro-éclairé anglais international et guide utilisateur anglais à commander avec MR9Q2FN/A</t>
  </si>
  <si>
    <t>MR9V2FN/A</t>
  </si>
  <si>
    <t>MacBook Pro 13" argent Touch Bar / Core i5 quadricœur à 2,3 GHz / 8 Go / 512 Go SSD / Intel Iris Plus Graphics 655 / 4xThunderbolt 3 / AirPort Extreme 802.11ac / Bluetooth 5.0</t>
  </si>
  <si>
    <t>Catégorie 2 - Portables standards - Configuration 4</t>
  </si>
  <si>
    <t>CTO-MR9V2-i7-2,7</t>
  </si>
  <si>
    <t>Passage à un processeur quadricœur Intel Core i7 à 2,7 GHz (Turbo Boost à 4,5 GHz - 128 Mo eDRAM) à commander avec MR9V2FN/A</t>
  </si>
  <si>
    <t>CTO-MR9V2-16GB</t>
  </si>
  <si>
    <t>Passage à 16 Go de mémoire LPDDR3 2 133 MHz soudé à commander avec MR9V2FN/A</t>
  </si>
  <si>
    <t>CTO-MR9V2-SSD1To</t>
  </si>
  <si>
    <t>Passage à un stockage 1 To SSD PCIe à commander avec MR9V2F/A</t>
  </si>
  <si>
    <t>CTO-MR9V2-SSD2To</t>
  </si>
  <si>
    <t>Passage à un stockage 2 To SSD PCIe à commander avec MR9V2F/A</t>
  </si>
  <si>
    <t>CTO-MR9V2-QUS</t>
  </si>
  <si>
    <t>Passage à un clavier rétro-éclairé américain et guide utilisateur anglais à commander avec MR9V2FN/A</t>
  </si>
  <si>
    <t>CTO-MR9V2-QUK</t>
  </si>
  <si>
    <t>Passage à un clavier rétro-éclairé anglais international et guide utilisateur anglais à commander avec MR9V2FN/A</t>
  </si>
  <si>
    <t>MR9R2FN/A</t>
  </si>
  <si>
    <t>MacBook Pro 13" Touch Bar gris sidéral / Core i5 bicœur à 3,1 GHz / 8 Go / 512 Go stockage flash PCIe / Intel Iris Graphics 550 / 4xThunderbolt 3 / AirPort Extreme 802.11ac / Bluetooth 4.2</t>
  </si>
  <si>
    <t>CTO-MR9R2-i7-2,7</t>
  </si>
  <si>
    <t>Passage à un processeur quadricœur Intel Core i7 à 2,7 GHz (Turbo Boost à 4,5 GHz - 128 Mo eDRAM) à commander avec MR9R2FN/A</t>
  </si>
  <si>
    <t>CTO-MR9R2-16GB</t>
  </si>
  <si>
    <t>Passage à 16 Go de mémoire LPDDR3 2 133 MHz soudé à commander avec MR9R2FN/A</t>
  </si>
  <si>
    <t>CTO-MR9R2-SSD1To</t>
  </si>
  <si>
    <t>Passage à un stockage 1 To SSD PCIe à commander avec MR9R2F/A</t>
  </si>
  <si>
    <t>CTO-MR9R2-SSD2To</t>
  </si>
  <si>
    <t>Passage à un stockage 2 To SSD PCIe à commander avec MR9R2F/A</t>
  </si>
  <si>
    <t>CTO-MR9R2-QUS</t>
  </si>
  <si>
    <t>Passage à un clavier rétro-éclairé américain et guide utilisateur anglais à commander avec MR9R2FN/A</t>
  </si>
  <si>
    <t>CTO-MR9R2-QUK</t>
  </si>
  <si>
    <t>Passage à un clavier rétro-éclairé anglais international et guide utilisateur anglais à commander avec MR9R2FN/A</t>
  </si>
  <si>
    <t>MR962FN/A</t>
  </si>
  <si>
    <t>MacBook Pro 15" argent Touch Bar / Core i7 hexacœur à 2,2 GHz / 16 Go / 256 Go SSD / Radeon Pro 555X 4 Go &amp; Intel UHD Graphics 630 / 4xThunderbolt 3 / AirPort Extreme 802.11ac / Bluetooth 5.0</t>
  </si>
  <si>
    <t>MBP15-3PL</t>
  </si>
  <si>
    <t>Catégorie 2 - Portables standards - Configuration 5</t>
  </si>
  <si>
    <t>Garantie 3 ans formule Plus pour MacBook Pro 15" (intervention à J+1 - réparation à J+3 ou MacBook Pro 15" de prêt)</t>
  </si>
  <si>
    <t>CTO-MR962-i9-2,9</t>
  </si>
  <si>
    <t>Passage à un processeur Core i9 hexacœur à 2,9 GHz (Turbo Boost à 4,8 GHz - 12 Mo cache N3) à commander avec MR962FN/A</t>
  </si>
  <si>
    <t>CTO-MR962-32GB</t>
  </si>
  <si>
    <t>Passage à 32 Go de mémoire DDR4 2 400 MHz soudé à commander avec MR962FN/A</t>
  </si>
  <si>
    <t>CTO-MR962-RAD560X</t>
  </si>
  <si>
    <t>Passage à un processeur graphique Radeon Pro 560X (4 Go de mémoire GDDR5) &amp; Intel UHD Graphics 630 à commander avec MR962FN/A</t>
  </si>
  <si>
    <t>CTO-MR962-SSD512</t>
  </si>
  <si>
    <t>Passage à un stockage 512 Go SSD PCIe à commander avec MR962FN/A</t>
  </si>
  <si>
    <t>CTO-MR962-SSD1To</t>
  </si>
  <si>
    <t>Passage à un stockage 1 To SSD PCIe à commander avec MR962FN/A</t>
  </si>
  <si>
    <t>CTO-MR962-SSD2To</t>
  </si>
  <si>
    <t>Passage à un stockage 2 To SSD PCIe à commander avec MR962FN/A</t>
  </si>
  <si>
    <t>CTO-MR962-SSD4To</t>
  </si>
  <si>
    <t>Passage à un stockage 4 To SSD PCIe à commander avec MR962FN/A</t>
  </si>
  <si>
    <t>CTO-MR962-QUS</t>
  </si>
  <si>
    <t>Passage à un clavier rétro-éclairé américain et guide utilisateur anglais à commander avec MR962FN/A</t>
  </si>
  <si>
    <t>CTO-MR962-QUK</t>
  </si>
  <si>
    <t>Passage à un clavier rétro-éclairé anglais international et guide utilisateur anglais à commander avec MR962FN/A</t>
  </si>
  <si>
    <t>MI4-MBP15-4PL</t>
  </si>
  <si>
    <t>Passage à une garantie 4 ans formule Plus pour MacBook Pro 15" (intervention à J+1 - réparation à J+3 ou MacBook Pro 15" de prêt)</t>
  </si>
  <si>
    <t>MI4-MBP15-5PL</t>
  </si>
  <si>
    <t>Passage à une garantie 5 ans formule Plus pour MacBook Pro 15" (intervention à J+1 - réparation à J+3 ou MacBook Pro 15" de prêt)</t>
  </si>
  <si>
    <t>MI4-MBP15-6PL</t>
  </si>
  <si>
    <t>Passage à une garantie 6 ans formule Plus pour MacBook Pro 15" (intervention à J+1 - réparation à J+3 ou MacBook Pro 15" de prêt)</t>
  </si>
  <si>
    <t>MI4-MBP15-7PL</t>
  </si>
  <si>
    <t>Passage à une garantie 7 ans formule Plus pour MacBook Pro 15" (intervention à J+1 - réparation à J+3 ou MacBook Pro 15" de prêt)</t>
  </si>
  <si>
    <t>MI4-MBP15-3PL-INT</t>
  </si>
  <si>
    <t>Passage à une garantie 3 ans formule Plus internationale pour MacBook Pro 15" (France : intervention à J+1 - réparation à J+3 ou MacBook Pro 15" de prêt pour la France Métropolitaine - retour atelier pour l'étranger)</t>
  </si>
  <si>
    <t>MI4-MBP15-4PL-INT</t>
  </si>
  <si>
    <t>Passage à une garantie 4 ans formule Plus internationale pour MacBook Pro 15" (France : intervention à J+1 - réparation à J+3 ou MacBook Pro 15" de prêt pour la France Métropolitaine - retour atelier pour l'étranger)</t>
  </si>
  <si>
    <t>MI4-MBP15-5PL-INT</t>
  </si>
  <si>
    <t>Passage à une garantie 5 ans formule Plus internationale pour MacBook Pro 15" (France : intervention à J+1 - réparation à J+3 ou MacBook Pro 15" de prêt pour la France Métropolitaine - retour atelier pour l'étranger)</t>
  </si>
  <si>
    <t>MI4-MBP15-3PR</t>
  </si>
  <si>
    <t>Passage à une garantie 3 ans formule Pro pour MacBook Pro 15" (intervention à H+4 - remplacement à J+1)</t>
  </si>
  <si>
    <t>MI4-MBP15-4PR</t>
  </si>
  <si>
    <t>Passage à une garantie 4 ans formule Pro pour MacBook Pro 15" (intervention à H+4 - remplacement à J+1)</t>
  </si>
  <si>
    <t>MI4-MBP15-5PR</t>
  </si>
  <si>
    <t>Passage à une garantie 5 ans formule Pro pour MacBook Pro 15" (intervention à H+4 - remplacement à J+1)</t>
  </si>
  <si>
    <t>MI4-MBP15-3PR-INT</t>
  </si>
  <si>
    <t>Passage à une garantie 3 ans formule Pro internationale pour MacBook Pro 15" (France : intervention à H+4 - remplacement à J+1 - Étranger : retour atelier)</t>
  </si>
  <si>
    <t>MI4-MBP15-4PR-INT</t>
  </si>
  <si>
    <t>Passage à une garantie 4 ans formule Pro internationale pour MacBook Pro 15" (France : intervention à H+4 - remplacement à J+1 - Étranger : retour atelier)</t>
  </si>
  <si>
    <t>MI4-MBP15-5PR-INT</t>
  </si>
  <si>
    <t>Passage à une garantie 5 ans formule Pro internationale pour MacBook Pro 15" (France : intervention à H+4 - remplacement à J+1 - Étranger : retour atelier)</t>
  </si>
  <si>
    <t>MI4-MBP15-3PT</t>
  </si>
  <si>
    <t>Passage à une garantie 3 ans formule Platine pour MacBook Pro 15" (réparation sur site de J+1 à J+3 maximum)</t>
  </si>
  <si>
    <t>MI4-MBP15-4PT</t>
  </si>
  <si>
    <t>Passage à une garantie 4 ans formule Platine pour MacBook Pro 15" (réparation sur site de J+1 à J+3 maximum)</t>
  </si>
  <si>
    <t>MI4-MBP15-5PT</t>
  </si>
  <si>
    <t>Passage à une garantie 5 ans formule Platine pour MacBook Pro 15" (réparation sur site de J+1 à J+3 maximum)</t>
  </si>
  <si>
    <t>MR932FN/A</t>
  </si>
  <si>
    <t>MacBook Pro 15" Touch Bar gris sidéral/Core i7 quadricœur à 2,8 GHz/16 Go/256 Go SSD PCIe/Radeon Pro 555 2 Go &amp; Intel Iris Graphics 630/4xThunderbolt 3/AirPort Extreme 802.11ac/Bluetooth 4.2</t>
  </si>
  <si>
    <t>CTO-MR932-i9-2,9</t>
  </si>
  <si>
    <t>Passage à un processeur Core i9 hexacœur à 2,9 GHz (Turbo Boost à 4,8 GHz - 12 Mo cache N3) à commander avec MR932FN/A</t>
  </si>
  <si>
    <t>CTO-MR932-32GB</t>
  </si>
  <si>
    <t>Passage à 32 Go de mémoire DDR4 2 400 MHz soudé à commander avec MR932FN/A</t>
  </si>
  <si>
    <t>CTO-MR932-RAD560X</t>
  </si>
  <si>
    <t>Passage à un processeur graphique Radeon Pro 560X (4 Go de mémoire GDDR5) &amp; Intel UHD Graphics 630 à commander avec MR932FN/A</t>
  </si>
  <si>
    <t>CTO-MR932-SSD512</t>
  </si>
  <si>
    <t>Passage à un stockage 512 Go SSD PCIe à commander avec MR932FN/A</t>
  </si>
  <si>
    <t>CTO-MR932-SSD1To</t>
  </si>
  <si>
    <t>Passage à un stockage 1 To SSD PCIe à commander avec MR932FN/A</t>
  </si>
  <si>
    <t>CTO-MR932-SSD2To</t>
  </si>
  <si>
    <t>Passage à un stockage 2 To SSD PCIe à commander avec MR932FN/A</t>
  </si>
  <si>
    <t>CTO-MR932-SSD4To</t>
  </si>
  <si>
    <t>Passage à un stockage 4 To SSD PCIe à commander avec MR932FN/A</t>
  </si>
  <si>
    <t>CTO-MR932-QUS</t>
  </si>
  <si>
    <t>Passage à un clavier rétro-éclairé américain et guide utilisateur anglais à commander avec MR932FN/A</t>
  </si>
  <si>
    <t>CTO-MR932-QUK</t>
  </si>
  <si>
    <t>Passage à un clavier rétro-éclairé anglais international et guide utilisateur anglais à commander avec MR932FN/A</t>
  </si>
  <si>
    <t>MR972FN/A</t>
  </si>
  <si>
    <t>MacBook Pro 15" argent Touch Bar / Core i7 hexacœur à 2,6 GHz / 16 Go / 512 Go SSD / Radeon Pro 560X 4 Go &amp; Intel UHD Graphics 630 / 4xThunderbolt 3 / AirPort Extreme 802.11ac / Bluetooth 5.0</t>
  </si>
  <si>
    <t>Catégorie 2 - Portables standards - Configuration 6</t>
  </si>
  <si>
    <t>CTO-MR972-i9-2,9</t>
  </si>
  <si>
    <t>Passage à un processeur Core i9 hexacœur à 2,9 GHz (Turbo Boost à 4,8 GHz - 12 Mo cache N3) à commander avec MR972FN/A</t>
  </si>
  <si>
    <t>CTO-MR972-32GB</t>
  </si>
  <si>
    <t>Passage à 32 Go de mémoire DDR4 2 400 MHz soudé à commander avec MR972FN/A</t>
  </si>
  <si>
    <t>CTO-MR972-RADVEG16</t>
  </si>
  <si>
    <t>Passage à un processeur graphique Radeon Pro Vega 16 (4 Go de mémoire HBM2) &amp; Intel UHD Graphics 630 à commander avec MR972FN/A</t>
  </si>
  <si>
    <t>CTO-MR972-RADVEG20</t>
  </si>
  <si>
    <t>Passage à un processeur graphique Radeon Pro Vega 20 (4 Go de mémoire HBM2) &amp; Intel UHD Graphics 630 à commander avec MR972FN/A</t>
  </si>
  <si>
    <t>CTO-MR972-SSD1To</t>
  </si>
  <si>
    <t>Passage à un stockage 1 To SSD PCIe à commander avec MR972FN/A</t>
  </si>
  <si>
    <t>CTO-MR972-SSD2To</t>
  </si>
  <si>
    <t>Passage à un stockage 2 To SSD PCIe à commander avec MR972FN/A</t>
  </si>
  <si>
    <t>CTO-MR972-SSD4To</t>
  </si>
  <si>
    <t>Passage à un stockage 4 To SSD PCIe à commander avec MR972FN/A</t>
  </si>
  <si>
    <t>CTO-MR972-QUS</t>
  </si>
  <si>
    <t>Passage à un clavier rétro-éclairé américain et guide utilisateur anglais à commander avec MR972FN/A</t>
  </si>
  <si>
    <t>CTO-MR972-QUK</t>
  </si>
  <si>
    <t>Passage à un clavier rétro-éclairé anglais international et guide utilisateur anglais à commander avec MR972FN/A</t>
  </si>
  <si>
    <t>MR942FN/A</t>
  </si>
  <si>
    <t>MacBook Pro 15" gris sidéral Touch Bar / Core i7 hexacœur à 2,6 GHz / 16 Go / 512 Go SSD / Radeon Pro 560X 4 Go &amp; UHD Graphics 630 / 4xThunderbolt 3 / AirPort Extreme 802.11ac / Bluetooth 5.0</t>
  </si>
  <si>
    <t>CTO-MR942-i9-2,9</t>
  </si>
  <si>
    <t>Passage à un processeur Core i9 hexacœur à 2,9 GHz (Turbo Boost à 4,8 GHz - 12 Mo cache N3) à commander avec MR942FN/A</t>
  </si>
  <si>
    <t>CTO-MR942-32GB</t>
  </si>
  <si>
    <t>Passage à 32 Go de mémoire DDR4 2 400 MHz soudé à commander avec MR942FN/A</t>
  </si>
  <si>
    <t>CTO-MR942-RADVEG16</t>
  </si>
  <si>
    <t>Passage à un processeur graphique Radeon Pro Vega 16 (4 Go de mémoire HBM2) &amp; Intel UHD Graphics 630 à commander avec MR942FN/A</t>
  </si>
  <si>
    <t>CTO-MR942-RADVEG20</t>
  </si>
  <si>
    <t>Passage à un processeur graphique Radeon Pro Vega 20 (4 Go de mémoire HBM2) &amp; Intel UHD Graphics 630 à commander avec MR942FN/A</t>
  </si>
  <si>
    <t>CTO-MR942-SSD1To</t>
  </si>
  <si>
    <t>Passage à 1 To de stockage SSD PCIe à commander avec MR942FN/A</t>
  </si>
  <si>
    <t>CTO-MR942-SSD2To</t>
  </si>
  <si>
    <t>Passage à 2 To de stockage SSD PCIe à commander avec MR942FN/A</t>
  </si>
  <si>
    <t>CTO-MR942-SSD4To</t>
  </si>
  <si>
    <t>Passage à 4 To de stockage SSD PCIe à commander avec MR942FN/A</t>
  </si>
  <si>
    <t>CTO-MR942-QUS</t>
  </si>
  <si>
    <t>Passage à un clavier rétro-éclairé américain et guide utilisateur anglais à commander avec MR942FN/A</t>
  </si>
  <si>
    <t>CTO-MR942-QUK</t>
  </si>
  <si>
    <t>Passage à un clavier rétro-éclairé anglais international et guide utilisateur anglais à commander avec MR942FN/A</t>
  </si>
  <si>
    <t>D31325</t>
  </si>
  <si>
    <t>Dicota Top Traveller BASE - sacoche pour ordinateur portable 15" - noir</t>
  </si>
  <si>
    <t>D30924</t>
  </si>
  <si>
    <t>Dicota Multi Roller Pro - Trolley avec sacoche légère nylon noir pour portables jusqu'à 15" - noir</t>
  </si>
  <si>
    <t>D31224</t>
  </si>
  <si>
    <t>Dicota BackPack Roller Pro (sac à dos 2-en-1 - trolley pour portable jusqu'à 15")</t>
  </si>
  <si>
    <t>D31218</t>
  </si>
  <si>
    <t>Dicota Cabin Roller Pro (sac cabine - trolley pour portable jusqu'à 15")</t>
  </si>
  <si>
    <t>D30563</t>
  </si>
  <si>
    <t>Dicota Code Messenger - sacoche pour ordinateur portable 15" - gris</t>
  </si>
  <si>
    <t>TSS315</t>
  </si>
  <si>
    <t>Thule Subterra Sleeve 15'' - housse pour MacBook Pro  15” - ombre foncée</t>
  </si>
  <si>
    <t>TSA315</t>
  </si>
  <si>
    <t>Thule SubTerra Attaché (sac à bandoulière pour MacBook Pro 15")</t>
  </si>
  <si>
    <t>TSSB316</t>
  </si>
  <si>
    <t>Thule SubTerra Laptop Bag 15,6" sac top loading pour MacBook Pro 15 et iPad - noir</t>
  </si>
  <si>
    <t>TEBP215K</t>
  </si>
  <si>
    <t>Thule EnRoute Backpack 15" 18L sac à dos pour MacBook Pro 15" et iPad - noir</t>
  </si>
  <si>
    <t>TSLB315DSH</t>
  </si>
  <si>
    <t>Thule Subterra Backpack 15" 23L sac à dos pour MacBook Pro 15" et iPad - ombre foncée</t>
  </si>
  <si>
    <t>TSR336DSH</t>
  </si>
  <si>
    <t>Thule Subterra Rolling Carry-on 36L sacoche trolley 55cm pour MacBook Pro 15'' - ombre foncée</t>
  </si>
  <si>
    <t>MD565Z/A</t>
  </si>
  <si>
    <t>Apple adaptateur secteur MagSafe 2 60 W pour MacBook Pro 13" Retina</t>
  </si>
  <si>
    <t>MD506Z/A</t>
  </si>
  <si>
    <t>Apple adaptateur secteur MagSafe 2 85 W pour MacBook Pro 15" Retina</t>
  </si>
  <si>
    <t>TS128GJDL330</t>
  </si>
  <si>
    <t>Transcend carte d'expansion JetDrive Lite 330 - 128 Go mémoire flash pour MacBook Pro 13" Retina</t>
  </si>
  <si>
    <t>TS256GJDL330</t>
  </si>
  <si>
    <t>Transcend carte d'expansion JetDrive Lite 330 - mémoire flash 256 Go pour MacBook Pro 13" Retina</t>
  </si>
  <si>
    <t>TS128GJDL360</t>
  </si>
  <si>
    <t>Transcend carte d'expansion JetDrive Lite 360 - 128 Go mémoire flash pour MacBook Pro 15" Retina (depuis fin 2013)</t>
  </si>
  <si>
    <t>TS256GJDL360</t>
  </si>
  <si>
    <t>Transcend carte d'expansion JetDrive Lite 360 - 256 Go mémoire flash pour MacBook Pro 15" Retina (depuis fin 2013)</t>
  </si>
  <si>
    <t>MBPRLDG01KL</t>
  </si>
  <si>
    <t>MacLocks The Ledge - kit de sécurité à clé argenté - pour MacBook Pro 13" &amp; 15" Retina</t>
  </si>
  <si>
    <t>MBPRLDG01CL</t>
  </si>
  <si>
    <t>MacLocks The Ledge - kit de sécurité à code argenté - pour MacBook Pro 13" &amp; 15" Retina</t>
  </si>
  <si>
    <t>HOUSSE-MBPRET-13</t>
  </si>
  <si>
    <t>Housse de protection pour MacBook Pro 13" Retina</t>
  </si>
  <si>
    <t>MW-400027</t>
  </si>
  <si>
    <t>HOUSSE-MBPRET-15</t>
  </si>
  <si>
    <t>Housse de protection pour MacBook Pro 15" Retina</t>
  </si>
  <si>
    <t>MW-410022</t>
  </si>
  <si>
    <t>MRW22ZM/A</t>
  </si>
  <si>
    <t>Apple adaptateur secteur USB-C 61 W pour MacBook Pro 13" (10-2016)</t>
  </si>
  <si>
    <t>MNF82Z/A</t>
  </si>
  <si>
    <t>Apple adaptateur secteur USB-C 87 W pour MacBook Pro 15" (10-2016)</t>
  </si>
  <si>
    <t>MMEL2ZM/A</t>
  </si>
  <si>
    <t>Apple adaptateur Thunderbolt 3 (USB-C) vers Thunderbolt 2 pour MacBook Pro 13" Thunderbolt 3 ou Touch Bar &amp; MacBook Pro 15" Touch Bar</t>
  </si>
  <si>
    <t>99MO071907</t>
  </si>
  <si>
    <t>Moshi iGlaze coque de protection transparente pour MacBook Pro 13" Touch Bar</t>
  </si>
  <si>
    <t>99MO071908</t>
  </si>
  <si>
    <t>Moshi iGlaze coque de protection transparente pour MacBook Pro 15" Touch Bar</t>
  </si>
  <si>
    <t>MBPRLDGTB01KL</t>
  </si>
  <si>
    <t>MacLocks The Ledge - kit de sécurité à clé argenté pour MacBook Pro 13" &amp; 15" Touch Bar (10-2016)</t>
  </si>
  <si>
    <t>MBPRLDGTB01CL</t>
  </si>
  <si>
    <t>MacLocks The Ledge - kit de sécurité à code argenté pour MacBook Pro 13" &amp; 15" Touch Bar (10-2016)</t>
  </si>
  <si>
    <t>MBRLDGTB01CL</t>
  </si>
  <si>
    <t>HOUSSE-MBPTB-13</t>
  </si>
  <si>
    <t>Housse de protection pour MacBook Air 2018 &amp; MacBook Pro 13"</t>
  </si>
  <si>
    <t>MW-410051</t>
  </si>
  <si>
    <t>HOUSSE-MBPTB-15</t>
  </si>
  <si>
    <t>Housse de protection pour MacBook Pro 15" Touch Bar (10-2016)</t>
  </si>
  <si>
    <t>MW-400052</t>
  </si>
  <si>
    <t>99MO040909</t>
  </si>
  <si>
    <t>Moshi protection d'écran anti-reflet iVisor AG pour MacBook Pro 13" ThunderBolt 3 &amp; Touch Bar</t>
  </si>
  <si>
    <t>99MO040910</t>
  </si>
  <si>
    <t>Moshi protection d'écran anti-reflet iVisor pour MacBook Pro 15" Touch Bar</t>
  </si>
  <si>
    <t>K38300EU</t>
  </si>
  <si>
    <t xml:space="preserve">Kensington Station d’accueil Thunderbolt 3 SD5200T  (2 Thunderbolt 3 - 1 USB-C + 2 USB 3 +1  DisplayPort+ 1 Gbit Eth) </t>
  </si>
  <si>
    <t>﻿F4U095VF</t>
  </si>
  <si>
    <t>﻿Belkin Thunderbolt 3 Express Dock (2 ports Thunderbolt 3 - 1 Go Eth - 3 USB 3 - 1 HDMI - 1 E DisplayPort - 1 E/S audio)</t>
  </si>
  <si>
    <t>STGW4000800</t>
  </si>
  <si>
    <t>LaCie Rugged RAID Pro 4 To - 1 port USB-C (compatible avec USB 3.0) - 1 emplacement pour cartes SD - garantie 3 ans</t>
  </si>
  <si>
    <t>MRTR2FN/A</t>
  </si>
  <si>
    <t>Mac mini Intel quadricœur Core i3 3,6 GHz / 8 Go / 128 Go SSD PCIe / Intel UHD Graphics 630 / AirPort Extreme 802.11ac / Bluetooth 5.0 / Go Eth</t>
  </si>
  <si>
    <t>MM-3PL</t>
  </si>
  <si>
    <t>Catégorie 3 - Fixes à faible encombrement - Configuration 1</t>
  </si>
  <si>
    <t>30214000-2</t>
  </si>
  <si>
    <t>IA01</t>
  </si>
  <si>
    <t>Garantie 3 ans formule Plus pour Mac mini (intervention à J+1 - réparation à J+3 ou Mac mini de prêt)</t>
  </si>
  <si>
    <t>IC01</t>
  </si>
  <si>
    <t>CTO-MRTR2-i76c-3,2</t>
  </si>
  <si>
    <t>Passage à un processeur hexacœur Intel Core i7 à 3,2 GHz à commander avec MRTR2FN/A</t>
  </si>
  <si>
    <t>CTO-MRTR2-2x8GB</t>
  </si>
  <si>
    <t>Passage à 16 Go de mémoire (2x8 Go) DDR4 2 666 MHz non soudés à commander avec MRTR2FN/A</t>
  </si>
  <si>
    <t>CTO-MRTR2-2x16GB</t>
  </si>
  <si>
    <t>Passage à 32 Go de mémoire (2x16 Go) DDR4 2 666 MHz non soudés à commander avec MRTR2FN/A</t>
  </si>
  <si>
    <t>CTO-MRTR2-2x32GB</t>
  </si>
  <si>
    <t>Passage à 64 Go de mémoire (2x32 Go) DDR4 2 666 MHz non soudés à commander avec MRTR2FN/A</t>
  </si>
  <si>
    <t>CTO-MRTR2-SSD256</t>
  </si>
  <si>
    <t>Passage à 256 Go de stockage SSD PCIe à commander avec MRTR2FN/A</t>
  </si>
  <si>
    <t>CTO-MRTR2-SSD512</t>
  </si>
  <si>
    <t>Passage à 512 Go de stockage SSD PCIe à commander avec MRTR2FN/A</t>
  </si>
  <si>
    <t>CTO-MRTR2-SSD1To</t>
  </si>
  <si>
    <t>Passage à 1 To de stockage SSD PCIe à commander avec MRTR2FN/A</t>
  </si>
  <si>
    <t>CTO-MRTR2-SSD2To</t>
  </si>
  <si>
    <t>Passage à 2 To de stockage SSD PCIe à commander avec MRTR2FN/A</t>
  </si>
  <si>
    <t>CTO-MRTR2-ETH</t>
  </si>
  <si>
    <t>Passage à 10 Gigabit Ethernet à commander avec MRTR2FN/A</t>
  </si>
  <si>
    <t>MI4-MM-4PL</t>
  </si>
  <si>
    <t>Passage à une garantie 4 ans formule Plus pour Mac mini (intervention à J+1 - réparation à J+3 ou Mac mini de prêt)</t>
  </si>
  <si>
    <t>MI4-MM-5PL</t>
  </si>
  <si>
    <t>Passage à une garantie 5 ans formule Plus pour Mac mini (intervention à J+1 - réparation à J+3 ou Mac mini de prêt)</t>
  </si>
  <si>
    <t>MI4-MM-6PL</t>
  </si>
  <si>
    <t>Passage à une garantie 6 ans formule Plus pour Mac mini (intervention à J+1 - réparation à J+3 ou Mac mini de prêt)</t>
  </si>
  <si>
    <t>MI4-MM-7PL</t>
  </si>
  <si>
    <t>Passage à une garantie 7 ans formule Plus pour Mac mini (intervention à J+1 - réparation à J+3 ou Mac mini de prêt)</t>
  </si>
  <si>
    <t>MI4-MM-3PL-INT</t>
  </si>
  <si>
    <t>Passage à une garantie 3 ans formule Plus internationale pour Mac mini (France : intervention à J+1 - réparation à J+3 ou Mac mini de prêt pour la France Métropolitaine - retour atelier pour l'étranger)</t>
  </si>
  <si>
    <t>MI4-MM-4PL-INT</t>
  </si>
  <si>
    <t>Passage à une garantie 4 ans formule Plus internationale pour Mac mini (France : intervention à J+1 - réparation à J+3 ou Mac mini de prêt pour la France Métropolitaine - retour atelier pour l'étranger)</t>
  </si>
  <si>
    <t>MI4-MM-5PL-INT</t>
  </si>
  <si>
    <t>Passage à une garantie 5 ans formule Plus internationale pour Mac mini (France : intervention à J+1 - réparation à J+3 ou Mac mini de prêt pour la France Métropolitaine - retour atelier pour l'étranger)</t>
  </si>
  <si>
    <t>MI4-MM-3PR</t>
  </si>
  <si>
    <t>Passage à une garantie 3 ans formule Pro pour Mac mini (intervention à H+4 - remplacement à J+1)</t>
  </si>
  <si>
    <t>MI4-MM-4PR</t>
  </si>
  <si>
    <t>Passage à une garantie 4 ans formule Pro pour Mac mini (intervention à H+4 - remplacement à J+1)</t>
  </si>
  <si>
    <t>MI4-MM-5PR</t>
  </si>
  <si>
    <t>Passage à une garantie 5 ans formule Pro pour Mac mini (intervention à H+4 - remplacement à J+1)</t>
  </si>
  <si>
    <t>MI4-MM-3PR-INT</t>
  </si>
  <si>
    <t>Passage à une garantie 3 ans formule Pro internationale pour Mac mini (France : intervention à H+4 - remplacement à J+1 - Étranger : retour atelier)</t>
  </si>
  <si>
    <t>MI4-MM-4PR-INT</t>
  </si>
  <si>
    <t>Passage à une garantie 4 ans formule Pro internationale pour Mac mini (France : intervention à H+4 - remplacement à J+1 - Étranger : retour atelier)</t>
  </si>
  <si>
    <t>MI4-MM-5PR-INT</t>
  </si>
  <si>
    <t>Passage à une garantie 5 ans formule Pro internationale pour Mac mini (France : intervention à H+4 - remplacement à J+1 - Étranger : retour atelier)</t>
  </si>
  <si>
    <t>MI4-MM-3PT</t>
  </si>
  <si>
    <t>Passage à une garantie 3 ans formule Platine pour Mac mini (réparation sur site de J+1 à J+3 maximum)</t>
  </si>
  <si>
    <t>MI4-MM-4PT</t>
  </si>
  <si>
    <t>Passage à une garantie 4 ans formule Platine pour Mac mini (réparation sur site de J+1 à J+3 maximum)</t>
  </si>
  <si>
    <t>MI4-MM-5PT</t>
  </si>
  <si>
    <t>Passage à une garantie 5 ans formule Platine pour Mac mini (réparation sur site de J+1 à J+3 maximum)</t>
  </si>
  <si>
    <t>MRTT2FN/A</t>
  </si>
  <si>
    <t>Mac mini Intel hexacœur Core i5 3,0 GHz / 8 Go / 256 Go SSD PCIe / Intel UHD Graphics 630 / AirPort Extreme 802.11ac / Bluetooth 5.0 / Go Eth</t>
  </si>
  <si>
    <t>Catégorie 3 - Fixes à faible encombrement - Configuration 2</t>
  </si>
  <si>
    <t>CTO-MRTT2-i76c-3,2</t>
  </si>
  <si>
    <t>Passage à un processeur hexacœur Intel Core i7 à 3,2 GHz à commander avec MRTT2FN/A</t>
  </si>
  <si>
    <t>CTO-MRTT2-2x8GB</t>
  </si>
  <si>
    <t>Passage à 16 Go de mémoire (2x8 Go) DDR4 2 666 MHz non soudés à commander avec MRTT2FN/A</t>
  </si>
  <si>
    <t>CTO-MRTT2-2x16GB</t>
  </si>
  <si>
    <t>Passage à 32 Go de mémoire (2x16 Go) DDR4 2 666 MHz non soudés à commander avec MRTT2FN/A</t>
  </si>
  <si>
    <t>CTO-MRTT2-2x32GB</t>
  </si>
  <si>
    <t>Passage à 64 Go de mémoire (2x32 Go) DDR4 2 666 MHz non soudés à commander avec MRTT2FN/A</t>
  </si>
  <si>
    <t>CTO-MRTT2-SSD512</t>
  </si>
  <si>
    <t>Passage à 512 Go de stockage SSD PCIe à commander avec MRTT2FN/A</t>
  </si>
  <si>
    <t>CTO-MRTT2-SSD1To</t>
  </si>
  <si>
    <t>Passage à 1 To de stockage SSD PCIe à commander avec MRTT2FN/A</t>
  </si>
  <si>
    <t>CTO-MRTT2-SSD2To</t>
  </si>
  <si>
    <t>Passage à 2 To de stockage SSD PCIe à commander avec MRTT2FN/A</t>
  </si>
  <si>
    <t>CTO-MRTT2-ETH</t>
  </si>
  <si>
    <t>Passage à 10 Gigabit Ethernet à commander avec MRTT2FN/A</t>
  </si>
  <si>
    <t>MRME2Z/A</t>
  </si>
  <si>
    <t>Apple souris sans fil magic mouse 2 gris sidéral (Multi-Touch - rechargeable - Bluetooth - Lightning)</t>
  </si>
  <si>
    <t>MRMF2Z/A</t>
  </si>
  <si>
    <t>Apple trackpad sans fil Magic Trackpad 2 gris sidéral (Force Touch - rechargeable - Bluetooth - Lightning)</t>
  </si>
  <si>
    <t>MRMH2F/A</t>
  </si>
  <si>
    <t>Apple clavier Magic Keyboard français avec pavé numérique - sans fil rechargeable Bluetooth Lightning - 109 touches - gris sidéral</t>
  </si>
  <si>
    <t>MJVU2ZM/A</t>
  </si>
  <si>
    <t>Apple adaptateur vidéo HDMI - DVI</t>
  </si>
  <si>
    <t>MM4T2ZM/A</t>
  </si>
  <si>
    <t>Apple télécommande Apple remote aluminium infra rouge</t>
  </si>
  <si>
    <t>MMEN76</t>
  </si>
  <si>
    <t>MacLocks Mac mini Mount - chassis de fixation avec kit de sécurité à clé - pour Mac mini depuis mi 2010</t>
  </si>
  <si>
    <t>K65020EU</t>
  </si>
  <si>
    <t>Kensington câble antivol MicroSaver 2.0 à clé</t>
  </si>
  <si>
    <t>K65048WW</t>
  </si>
  <si>
    <t>Kensington câble antivol Twin MicroSaver 2.0 à clé</t>
  </si>
  <si>
    <t>K65042M</t>
  </si>
  <si>
    <t>Kensington câble antivol MicroSaver 2.0 à clé passe (quantité minimum 25 - 4 semaines de délai)</t>
  </si>
  <si>
    <t>K64675EU</t>
  </si>
  <si>
    <t>Kensington câble antivol Combinaison Ultra Laptop Lock à code</t>
  </si>
  <si>
    <t>K64435WW</t>
  </si>
  <si>
    <t>Kensington câble antivol Click Safe 2.0 à clé</t>
  </si>
  <si>
    <t>K64436M</t>
  </si>
  <si>
    <t>Kensington câble antivol Click Safe 2.0  à clé passe (quantité minimum 25 - 4 semaines de délai)</t>
  </si>
  <si>
    <t>64519US</t>
  </si>
  <si>
    <t>Kensington câble Saver pour accessoires, clavier et souris (à utiliser avec un câble de sécurité ClickSafe)</t>
  </si>
  <si>
    <t>K64613WW</t>
  </si>
  <si>
    <t>Kensington point d'ancrage de sécurité pour bureau (à utiliser avec un câble de sécurité ClickSafe)</t>
  </si>
  <si>
    <t>K64995WW</t>
  </si>
  <si>
    <t>Kensington kit encoche de sécurité pour Mac mini ou UltraBook</t>
  </si>
  <si>
    <t>K64453WW</t>
  </si>
  <si>
    <t>Kensington station de verrouillage 2.0 avec kit antivol MicroSaver 2.0 à clé (compatible tout portable de 12" à 15")</t>
  </si>
  <si>
    <t>K39122EU</t>
  </si>
  <si>
    <t>Kensington UH4000C hub UBS 3.0 4 ports (noir - avec adaptateur secteur)</t>
  </si>
  <si>
    <t>RACK-MIN-2XA</t>
  </si>
  <si>
    <t>Sonnet RackMac mini (kit complet de mise en rack 1U - pour 2 x Mac mini unibody (de 2010 à 2018 compris)</t>
  </si>
  <si>
    <t>SONNET</t>
  </si>
  <si>
    <t>XMAC-MS-A</t>
  </si>
  <si>
    <t>Sonnet xMac mini Server Thunderbolt (chassis Thunderbolt pour Mac mini - mise en rack 1U - 2 slots pour cartes PCIe)</t>
  </si>
  <si>
    <t>BK500EI</t>
  </si>
  <si>
    <t>APC onduleur Back-UPS CS 500VA - 300 W</t>
  </si>
  <si>
    <t>APC</t>
  </si>
  <si>
    <t>AP9870</t>
  </si>
  <si>
    <t>APC câble alimentation IEC 320 C13 femelle &lt;--&gt; IEC 320 C14 male 2,4 m</t>
  </si>
  <si>
    <t>MMQA2FN/A</t>
  </si>
  <si>
    <t>iMac 21,5" / Core i5 bicœur 2,3 GHz / 8 Go / 1 To Serial ATA / Intel Iris Plus 640 / 2xThunderbolt 3 / 2xUSB 3 / AirPort Extreme 802.11ac / Bluetooth 4.2 / Gigabit Eth</t>
  </si>
  <si>
    <t>IM21-3PL</t>
  </si>
  <si>
    <t>Catégorie 4 - Fixes bureautiques - Configuration 1</t>
  </si>
  <si>
    <t>Garantie 3 ans formule Plus pour iMac 21,5" (intervention à J+1 - réparation à J+3 ou iMac 21,5" de prêt)</t>
  </si>
  <si>
    <t>CTO-MMQA2-16GB</t>
  </si>
  <si>
    <t>Passage à 16 Go de mémoire DDR4 2 133 MHz non soudés à commander avec MMQA2FN/A</t>
  </si>
  <si>
    <t>CTO-MMQA2-FD1To</t>
  </si>
  <si>
    <t>Passage à un stockage Fusion Drive 1 To (32 Go SSD &amp; disque dur 1 To Serial ATA) à commander avec MMQA2FN/A</t>
  </si>
  <si>
    <t>CTO-MMQA2-SSD256</t>
  </si>
  <si>
    <t>Passage à 256 Go de stockage SSD PCIe à commander avec MMQA2FN/A</t>
  </si>
  <si>
    <t>CTO-MMQA2-MTP2</t>
  </si>
  <si>
    <t>Passage à un Magic Trackpad 2 à commander avec MMQA2FN/A</t>
  </si>
  <si>
    <t>CTO-MMQA2-MMTP2</t>
  </si>
  <si>
    <t>Passage à une souris Magic Mouse 2 et un Magic Trackpad 2 à commander avec MMQA2FN/A</t>
  </si>
  <si>
    <t>CTO-MMQA2-MKEPV-FR</t>
  </si>
  <si>
    <t>Passage à un Magic Keyboard français 109 touches avec pavé numérique à commander avec MMQA2FN/A</t>
  </si>
  <si>
    <t>CTO-MMQA2-MKEPV-US</t>
  </si>
  <si>
    <t>Passage à un Magic Keyboard américain 109 touches avec pavé numérique à commander avec MMQA2FN/A</t>
  </si>
  <si>
    <t>CTO-MMQA2-MKEPV-UK</t>
  </si>
  <si>
    <t>Passage à un Magic Keyboard anglais international 109 touches avec pavé numérique à commander avec MMQA2FN/A</t>
  </si>
  <si>
    <t>CTO-MMQA2-MKE-QUS</t>
  </si>
  <si>
    <t>Passage à un Magic Keyboard américain 78 touches sans fil Bluetooth rechargeable (sans pavé numérique) à commander avec MMQA2FN/A</t>
  </si>
  <si>
    <t>CTO-MMQA2-MKE-QUK</t>
  </si>
  <si>
    <t>Passage à un Magic Keyboard anglais international 78 touches sans fil Bluetooth rechargeable (sans pavé numérique) à commander avec MMQA2FN/A</t>
  </si>
  <si>
    <t>MI4-IM21-4PL</t>
  </si>
  <si>
    <t>Passage à une garantie 4 ans formule Plus pour iMac 21,5" (intervention à J+1 - réparation à J+3 ou iMac 21,5" de prêt)</t>
  </si>
  <si>
    <t>MI4-IM21-5PL</t>
  </si>
  <si>
    <t>Passage à une garantie 5 ans formule Plus pour iMac 21,5" (intervention à J+1 - réparation à J+3 ou iMac 21,5" de prêt)</t>
  </si>
  <si>
    <t>MI4-IM21-6PL</t>
  </si>
  <si>
    <t>Passage à une garantie 6 ans formule Plus pour iMac 21,5" (intervention à J+1 - réparation à J+3 ou iMac 21,5" de prêt)</t>
  </si>
  <si>
    <t>MI4-IM21-7PL</t>
  </si>
  <si>
    <t>Passage à une garantie 7 ans formule Plus pour iMac 21,5" (intervention à J+1 - réparation à J+3 ou iMac 21,5" de prêt)</t>
  </si>
  <si>
    <t>MI4-IM21-3PL-INT</t>
  </si>
  <si>
    <t>Passage à une garantie 3 ans formule Plus internationale pour iMac 21,5" (France : intervention à J+1 - réparation à J+3 ou iMac 21,5" de prêt pour la France Métropolitaine - retour atelier pour l'étranger)</t>
  </si>
  <si>
    <t>MI4-IM21-4PL-INT</t>
  </si>
  <si>
    <t>Passage à une garantie 4 ans formule Plus internationale pour iMac 21,5" (France : intervention à J+1 - réparation à J+3 ou iMac 21,5" de prêt pour la France Métropolitaine - retour atelier pour l'étranger)</t>
  </si>
  <si>
    <t>MI4-IM21-5PL-INT</t>
  </si>
  <si>
    <t>Passage à une garantie 5 ans formule Plus internationale pour iMac 21,5" (France : intervention à J+1 - réparation à J+3 ou iMac 21,5" de prêt pour la France Métropolitaine - retour atelier pour l'étranger)</t>
  </si>
  <si>
    <t>MI4-IM21-3PR</t>
  </si>
  <si>
    <t>Passage à une garantie 3 ans formule Pro pour iMac 21,5" (intervention à H+4 - remplacement à J+1)</t>
  </si>
  <si>
    <t>MI4-IM21-4PR</t>
  </si>
  <si>
    <t>Passage à une garantie 4 ans formule Pro pour iMac 21,5" (intervention à H+4 - remplacement à J+1)</t>
  </si>
  <si>
    <t>MI4-IM21-5PR</t>
  </si>
  <si>
    <t>Passage à une garantie 5 ans formule Pro pour iMac 21,5" (intervention à H+4 - remplacement à J+1)</t>
  </si>
  <si>
    <t>MI4-IM21-3PR-INT</t>
  </si>
  <si>
    <t>Passage à une garantie 3 ans formule Pro internationale pour iMac 21,5" (France : intervention à H+4 - remplacement à J+1 - Étranger : retour atelier)</t>
  </si>
  <si>
    <t>MI4-IM21-4PR-INT</t>
  </si>
  <si>
    <t>Passage à une garantie 4 ans formule Pro internationale pour iMac 21,5" (France : intervention à H+4 - remplacement à J+1 - Étranger : retour atelier)</t>
  </si>
  <si>
    <t>MI4-IM21-5PR-INT</t>
  </si>
  <si>
    <t>Passage à une garantie 5 ans formule Pro internationale pour iMac 21,5" (France : intervention à H+4 - remplacement à J+1 - Étranger : retour atelier)</t>
  </si>
  <si>
    <t>MI4-IM21-3PT</t>
  </si>
  <si>
    <t>Passage à une garantie 3 ans formule Platine pour iMac 21,5'' (réparation sur site de J+1 à J+3 maximum)</t>
  </si>
  <si>
    <t>MI4-IM21-4PT</t>
  </si>
  <si>
    <t>Passage à une garantie 4 ans formule Platine pour iMac 21,5'' (réparation sur site de J+1 à J+3 maximum)</t>
  </si>
  <si>
    <t>MI4-IM21-5PT</t>
  </si>
  <si>
    <t>Passage à une garantie 5 ans formule Platine pour iMac 21,5'' (réparation sur site de J+1 à J+3 maximum)</t>
  </si>
  <si>
    <t>MRT32FN/A</t>
  </si>
  <si>
    <t>iMac 21,5" Retina 4K/Core i3 quadricœur 3,6 GHz/8 Go/1 To Serial ATA/Radeon Pro 555X 2 Go/2xThunderbolt 3/4xUSB 3/AirPort Extreme 802.11ac/Bluetooth 4.2/Gigabit Eth</t>
  </si>
  <si>
    <t>Catégorie 4 - Fixes bureautiques - Configuration 2</t>
  </si>
  <si>
    <t>CTO-MRT32-I7-3,2</t>
  </si>
  <si>
    <t>Passage à un processeur Core i7 quadricœur à 3,2 GHz (Turbo Boost à 4,6 GHz - 12 Mo cache N3) à commander avec MRT32FN/A</t>
  </si>
  <si>
    <t>CTO-MRT32-16GB</t>
  </si>
  <si>
    <t>Passage à 16 Go de mémoire DDR4 à 2 666 MHz non soudés à commander avec MRT32FN/A</t>
  </si>
  <si>
    <t>CTO-MRT32-32GB</t>
  </si>
  <si>
    <t>Passage à 32 Go de mémoire DDR4 à 2 666 MHz non soudés à commander avec MRT32FN/A</t>
  </si>
  <si>
    <t>CTO-MRT32-FD1To</t>
  </si>
  <si>
    <t>Passage à un stockage Fusion Drive 1 To (32 Go SSD &amp; disque dur 1 To Serial ATA)  à commander avec MRT32FN/A</t>
  </si>
  <si>
    <t>CTO-MRT32-SSD256</t>
  </si>
  <si>
    <t>Passage à 256 Go de stockage SSD PCIe à commander avec MRT32FN/A</t>
  </si>
  <si>
    <t>CTO-MRT32-SSD512</t>
  </si>
  <si>
    <t>Passage à 512 Go de stockage SSD PCIe à commander avec MRT32FN/A</t>
  </si>
  <si>
    <t>CTO-MRT32-SSD1To</t>
  </si>
  <si>
    <t>Passage à 1 To de stockage SSD PCIe à commander avec MRT32FN/A</t>
  </si>
  <si>
    <t>CTO-MRT32-MTP2</t>
  </si>
  <si>
    <t>Passage à un Magic Trackpad 2 à commander avec MRT32FN/A</t>
  </si>
  <si>
    <t>CTO-MRT32-MMTP2</t>
  </si>
  <si>
    <t>Passage à une souris Magic Mouse 2 et un Magic Trackpad 2 à commander avec MRT32FN/A</t>
  </si>
  <si>
    <t>CTO-MRT32-MKEPV-FR</t>
  </si>
  <si>
    <t>Passage à un Magic Keyboard français 109 touches avec pavé numérique à commander avec MRT32FN/A</t>
  </si>
  <si>
    <t>CTO-MRT32-MKEPV-US</t>
  </si>
  <si>
    <t>Passage à un Magic Keyboard américain 109 touches avec pavé numérique à commander avec MRT32FN/A</t>
  </si>
  <si>
    <t>CTO-MRT32-MKEPV-UK</t>
  </si>
  <si>
    <t>Passage à un Magic Keyboard anglais international 109 touches avec pavé numérique à commander avec MRT32FN/A</t>
  </si>
  <si>
    <t>CTO-MRT32-MKE-QUS</t>
  </si>
  <si>
    <t>Passage à un Magic Keyboard américain 78 touches sans fil Bluetooth rechargeable (sans pavé numérique) à commander avec MRT32FN/A</t>
  </si>
  <si>
    <t>CTO-MRT32-MKE-QUK</t>
  </si>
  <si>
    <t>Passage à un Magic Keyboard anglais international 78 touches sans fil Bluetooth rechargeable (sans pavé numérique) à commander avec MRT32FN/A</t>
  </si>
  <si>
    <t>MRT42FN/A</t>
  </si>
  <si>
    <t>iMac 21,5" Retina 4K/Core i5 hexacœur 3,0 GHz/8 Go/Fusion Drive 1 To/Radeon Pro 560X 4 Go/2xThunderbolt 3/4xUSB 3/AirPort Extreme 802.11ac/Bluetooth 4.2/Gigabit Eth</t>
  </si>
  <si>
    <t>Catégorie 4 - Fixes bureautiques - Configuration 3</t>
  </si>
  <si>
    <t>CTO-MRT42-i7-3,2</t>
  </si>
  <si>
    <t>Passage à un processeur Core i7 hexacœur à 3,2 GHz (Turbo Boost à 4,6 GHz - 12 Mo cache N3) à commander avec MRT42FN/A</t>
  </si>
  <si>
    <t>CTO-MRT42-16GB</t>
  </si>
  <si>
    <t>Passage à 16 Go de mémoire DDR4 2 666 MHz non soudés à commander avec MRT42FN/A</t>
  </si>
  <si>
    <t>CTO-MRT42-32GB</t>
  </si>
  <si>
    <t>Passage à 32 Go de mémoire DDR4 2 666 MHz non soudés à commander avec MRT42FN/A</t>
  </si>
  <si>
    <t>CTO-MRT42-RADVEG20</t>
  </si>
  <si>
    <t>Passage à un processeur graphique Radeon Pro Vega 20 (4 Go de mémoire HBM2)  à commander avec MRT42FN/A</t>
  </si>
  <si>
    <t>CTO-MRT42-SSD256</t>
  </si>
  <si>
    <t>Passage à 256 Go de stockage SSD PCIe à commander avec MRT42FN/A</t>
  </si>
  <si>
    <t>CTO-MRT42-SSD512</t>
  </si>
  <si>
    <t>Passage à 512 Go de stockage SSD PCIe à commander avec MRT42FN/A</t>
  </si>
  <si>
    <t>CTO-MRT42-SSD1To</t>
  </si>
  <si>
    <t>Passage à 1 To de stockage SSD PCIe à commander avec MRT42FN/A</t>
  </si>
  <si>
    <t>CTO-MRT42-MTP2</t>
  </si>
  <si>
    <t>Passage à un Magic Trackpad 2 à commander avec MRT42FN/A</t>
  </si>
  <si>
    <t>CTO-MRT42-MMTP2</t>
  </si>
  <si>
    <t>Passage à une souris Magic Mouse 2 et un Magic Trackpad 2 à commander avec MRT42FN/A</t>
  </si>
  <si>
    <t>CTO-MRT42-MKEPV-FR</t>
  </si>
  <si>
    <t>Passage à un Magic Keyboard français 109 touches avec pavé numérique à commander avec MRT42FN/A</t>
  </si>
  <si>
    <t>CTO-MRT42-MKEPV-US</t>
  </si>
  <si>
    <t>Passage à un Magic Keyboard américain 109 touches avec pavé numérique à commander avec MRT42FN/A</t>
  </si>
  <si>
    <t>CTO-MRT42-MKEPV-UK</t>
  </si>
  <si>
    <t>Passage à un Magic Keyboard anglais international 109 touches avec pavé numérique à commander avec MRT42FN/A</t>
  </si>
  <si>
    <t>CTO-MRT42-MKE-QUS</t>
  </si>
  <si>
    <t>Passage à un Magic Keyboard américain 78 touches sans fil Bluetooth rechargeable (sans pavé numérique) à commander avec MRT42FN/A</t>
  </si>
  <si>
    <t>CTO-MRT42-MKE-QUK</t>
  </si>
  <si>
    <t>Passage à un Magic Keyboard anglais international 78 touches sans fil Bluetooth rechargeable (sans pavé numérique) à commander avec MRT42FN/A</t>
  </si>
  <si>
    <t>MRQY2FN/A</t>
  </si>
  <si>
    <t>iMac 27" Retina 5K/Core i5 hexacœur 3,0 GHz/8 Go/Fusion Drive 1 To/Radeon Pro 570X 4 Go/2xThunderbolt 3/4xUSB 3/AirPort Extreme 802.11ac/Bluetooth 4.2/Gigabit Eth</t>
  </si>
  <si>
    <t>IM27-3PL</t>
  </si>
  <si>
    <t>Catégorie 4 - Fixes bureautiques - Configuration 4</t>
  </si>
  <si>
    <t>Garantie 3 ans formule Plus pour iMac 27" (intervention à J+1 - réparation à J+3 ou iMac 27" de prêt)</t>
  </si>
  <si>
    <t>CTO-MRQY2-16GB</t>
  </si>
  <si>
    <t>Passage à 16 Go de mémoire DDR4 2 666 MHz non soudés à commander avec MRQY2FN/A</t>
  </si>
  <si>
    <t>CTO-MRQY2-32GB</t>
  </si>
  <si>
    <t>Passage à 32 Go de mémoire DDR4 2 666 MHz non soudés à commander avec MRQY2FN/A</t>
  </si>
  <si>
    <t>CTO-MRQY2-FD2To</t>
  </si>
  <si>
    <t>Passage à un stockage Fusion Drive 2 To (128 Go SSD &amp; disque dur 2 To Serial ATA) à commander avec MRQY2FN/A</t>
  </si>
  <si>
    <t>CTO-MRQY2-SSD256</t>
  </si>
  <si>
    <t>Passage à 256 Go de stockage SSD PCIe à commander avec MRQY2FN/A</t>
  </si>
  <si>
    <t>CTO-MRQY2-SSD512</t>
  </si>
  <si>
    <t>Passage à 512 Go de stockage SSD PCIe à commander avec MRQY2FN/A</t>
  </si>
  <si>
    <t>CTO-MRQY2-SSD1To</t>
  </si>
  <si>
    <t>Passage à 1 To de stockage SSD PCIe à commander avec MRQY2FN/A</t>
  </si>
  <si>
    <t>CTO-MRQY2-MTP2</t>
  </si>
  <si>
    <t>Passage à un Magic Trackpad 2 à commander avec MRQY2FN/A</t>
  </si>
  <si>
    <t>CTO-MRQY2-MMTP2</t>
  </si>
  <si>
    <t>Passage à une souris Magic Mouse 2 et un Magic Trackpad 2 à commander avec MRQY2FN/A</t>
  </si>
  <si>
    <t>CTO-MRQY2-MKEPV-FR</t>
  </si>
  <si>
    <t>Passage à un Magic Keyboard français 109 touches avec pavé numérique à commander avec MRQY2FN/A</t>
  </si>
  <si>
    <t>CTO-MRQY2-MKEPV-US</t>
  </si>
  <si>
    <t>Passage à un Magic Keyboard américain 109 touches avec pavé numérique à commander avec MRQY2FN/A</t>
  </si>
  <si>
    <t>CTO-MRQY2-MKEPV-UK</t>
  </si>
  <si>
    <t>Passage à un Magic Keyboard anglais international 109 touches avec pavé numérique à commander avec MRQY2FN/A</t>
  </si>
  <si>
    <t>CTO-MRQY2-MKE-QUS</t>
  </si>
  <si>
    <t>Passage à un Magic Keyboard américain 78 touches sans fil Bluetooth rechargeable (sans pavé numérique) à commander avec MRQY2FN/A</t>
  </si>
  <si>
    <t>CTO-MRQY2-MKE-QUK</t>
  </si>
  <si>
    <t>Passage à un Magic Keyboard anglais international 78 touches sans fil Bluetooth rechargeable (sans pavé numérique) à commander avec MRQY2FN/A</t>
  </si>
  <si>
    <t>MI4-IM27-4PL</t>
  </si>
  <si>
    <t>Passage à une garantie 4 ans formule Plus pour iMac 27" (intervention à J+1 - réparation à J+3 ou iMac 27" de prêt)</t>
  </si>
  <si>
    <t>MI4-IM27-5PL</t>
  </si>
  <si>
    <t>Passage à une garantie 5 ans formule Plus pour iMac 27" (intervention à J+1 - réparation à J+3 ou iMac 27" de prêt)</t>
  </si>
  <si>
    <t>MI4-IM27-6PL</t>
  </si>
  <si>
    <t>Passage à une garantie 6 ans formule Plus pour iMac 27" (intervention à J+1 - réparation à J+3 ou iMac 27" de prêt)</t>
  </si>
  <si>
    <t>MI4-IM27-7PL</t>
  </si>
  <si>
    <t>Passage à une garantie 7 ans formule Plus pour iMac 27" (intervention à J+1 - réparation à J+3 ou iMac 27" de prêt)</t>
  </si>
  <si>
    <t>MI4-IM27-3PL-INT</t>
  </si>
  <si>
    <t>Passage à une garantie 3 ans formule Plus internationale pour iMac 27" (France : intervention à J+1 - réparation à J+3 ou iMac 27" de prêt pour la France Métropolitaine - retour atelier pour l'étranger)</t>
  </si>
  <si>
    <t>MI4-IM27-4PL-INT</t>
  </si>
  <si>
    <t>Passage à une garantie 4 ans formule Plus internationale pour iMac 27" (France : intervention à J+1 - réparation à J+3 ou iMac 27" de prêt pour la France Métropolitaine - retour atelier pour l'étranger)</t>
  </si>
  <si>
    <t>MI4-IM27-5PL-INT</t>
  </si>
  <si>
    <t>Passage à une garantie 5 ans formule Plus internationale pour iMac 27" (France : intervention à J+1 - réparation à J+3 ou iMac 27" de prêt pour la France Métropolitaine - retour atelier pour l'étranger)</t>
  </si>
  <si>
    <t>MI4-IM27-3PR</t>
  </si>
  <si>
    <t>Passage à une garantie 3 ans formule Pro pour iMac 27" (intervention à H+4 - remplacement à J+1)</t>
  </si>
  <si>
    <t>MI4-IM27-4PR</t>
  </si>
  <si>
    <t>Passage à une garantie 4 ans formule Pro pour iMac 27" (intervention à H+4 - remplacement à J+1)</t>
  </si>
  <si>
    <t>MI4-IM27-5PR</t>
  </si>
  <si>
    <t>Passage à une garantie 5 ans formule Pro pour iMac 27" (intervention à H+4 - remplacement à J+1)</t>
  </si>
  <si>
    <t>MI4-IM27-3PR-INT</t>
  </si>
  <si>
    <t>Passage à une garantie 3 ans formule Pro internationale pour iMac 27" (France : intervention à H+4 - remplacement à J+1 - Étranger : retour atelier)</t>
  </si>
  <si>
    <t>MI4-IM27-4PR-INT</t>
  </si>
  <si>
    <t>Passage à une garantie 4 ans formule Pro internationale pour iMac 27" (France : intervention à H+4 - remplacement à J+1 - Étranger : retour atelier)</t>
  </si>
  <si>
    <t>MI4-IM27-5PR-INT</t>
  </si>
  <si>
    <t>Passage à une garantie 5 ans formule Pro internationale pour iMac 27" (France : intervention à H+4 - remplacement à J+1 - Étranger : retour atelier)</t>
  </si>
  <si>
    <t>MI4-IM27-3PT</t>
  </si>
  <si>
    <t>Passage à une garantie 3 ans formule Platine pour iMac 27'' (réparation sur site de J+1 à J+3 maximum)</t>
  </si>
  <si>
    <t>MI4-IM27-4PT</t>
  </si>
  <si>
    <t>Passage à une garantie 4 ans formule Platine pour iMac 27'' (réparation sur site de J+1 à J+3 maximum)</t>
  </si>
  <si>
    <t>MI4-IM27-5PT</t>
  </si>
  <si>
    <t>Passage à une garantie 5 ans formule Platine pour iMac 27'' (réparation sur site de J+1 à J+3 maximum)</t>
  </si>
  <si>
    <t>MRR02FN/A</t>
  </si>
  <si>
    <t>iMac 27" Retina 5K/Core i5 hexacœur 3,1 GHz/8 Go/Fusion Drive 1 To/Radeon Pro 575X 4 Go/2xThunderbolt 3/4xUSB 3/AirPort Extreme 802.11ac/Bluetooth 4.2/Gigabit Eth</t>
  </si>
  <si>
    <t>Catégorie 4 - Fixes bureautiques - Configuration 5</t>
  </si>
  <si>
    <t>CTO-MRR02-i9-3,6</t>
  </si>
  <si>
    <t>Passage à un processeur Core i9 8 cœurs à 3,6 GHz (Turbo Boost à 5,0 GHz) à commander avec MRR02FN/A</t>
  </si>
  <si>
    <t>CTO-MRR02-16GB</t>
  </si>
  <si>
    <t>Passage à 16 Go de mémoire DDR4 2 666 MHz non soudés à commander avec MRR02FN/A</t>
  </si>
  <si>
    <t>CTO-MRR02-32GB</t>
  </si>
  <si>
    <t>Passage à 32 Go de mémoire DDR4 2 666 MHz non soudés à commander avec MRR02FN/A</t>
  </si>
  <si>
    <t>CTO-MRR02-64GB</t>
  </si>
  <si>
    <t>Passage à 64 Go de mémoire DDR4 2 666 MHz non soudés à commander avec MRR02FN/A</t>
  </si>
  <si>
    <t>CTO-MRR02-FD2To</t>
  </si>
  <si>
    <t>Passage à un stockage Fusion Drive 2 To (128 Go SSD &amp; disque dur 2 To Serial ATA) à commander avec MRR02FN/A</t>
  </si>
  <si>
    <t>CTO-MRR02-FD3To</t>
  </si>
  <si>
    <t>Passage à un stockage Fusion Drive 3 To (128 Go SSD &amp; disque dur 3 To Serial ATA) à commander avec MRR02FN/A</t>
  </si>
  <si>
    <t>CTO-MRR02-SSD256</t>
  </si>
  <si>
    <t>Passage à 256 Go de stockage SSD PCIe à commander avec MRR02FN/A</t>
  </si>
  <si>
    <t>CTO-MRR02-SSD512</t>
  </si>
  <si>
    <t>Passage à 512 Go de stockage SSD PCIeo à commander avec MRR02FN/A</t>
  </si>
  <si>
    <t>CTO-MRR02-SSD1To</t>
  </si>
  <si>
    <t>Passage à 1 To de stockage SSD PCIe à commander avec MRR02FN/A</t>
  </si>
  <si>
    <t>CTO-MRR02-MTP2</t>
  </si>
  <si>
    <t>Passage à un Magic Trackpad 2 à commander avec MRR02FN/A</t>
  </si>
  <si>
    <t>CTO-MRR02-MMTP2</t>
  </si>
  <si>
    <t>Passage à une souris Magic Mouse 2 et un Magic Trackpad 2 à commander avec MRR02FN/A</t>
  </si>
  <si>
    <t>CTO-MRR02-MKEPV-FR</t>
  </si>
  <si>
    <t>Passage à un Magic Keyboard français 109 touches avec pavé numérique à commander avec MRR02FN/A</t>
  </si>
  <si>
    <t>CTO-MRR02-MKEPV-US</t>
  </si>
  <si>
    <t>Passage à un Magic Keyboard américain 109 touches avec pavé numérique à commander avec MRR02FN/A</t>
  </si>
  <si>
    <t>CTO-MRR02-MKEPV-UK</t>
  </si>
  <si>
    <t>Passage à un Magic Keyboard anglais international 109 touches avec pavé numérique à commander avec MRR02FN/A</t>
  </si>
  <si>
    <t>CTO-MRR02-MKE-QUS</t>
  </si>
  <si>
    <t>Passage à un Magic Keyboard américain 78 touches sans fil Bluetooth rechargeable (sans pavé numérique) à commander avec MRR02FN/A</t>
  </si>
  <si>
    <t>CTO-MRR02-MKE-QUK</t>
  </si>
  <si>
    <t>Passage à un Magic Keyboard anglais international 78 touches sans fil Bluetooth rechargeable (sans pavé numérique) à commander avec MRR02FN/A</t>
  </si>
  <si>
    <t>MRR12FN/A</t>
  </si>
  <si>
    <t>iMac 27" Retina 5K/Core i5 hexacœur 3,7 GHz/8 Go/Fusion Drive 2 To/Radeon Pro 580X 8 Go/2xThunderbolt 3/4xUSB 3/AirPort Extreme 802.11ac/Bluetooth 4.2/Gigabit Eth</t>
  </si>
  <si>
    <t>Catégorie 4 - Fixes bureautiques - Configuration 6</t>
  </si>
  <si>
    <t>CTO-MRR12-i9-3,6</t>
  </si>
  <si>
    <t>Passage à un processeur Core i9 8 cœurs à 3,6 GHz (Turbo Boost à 5,0 GHz) à commander avec MRR12FN/A</t>
  </si>
  <si>
    <t>CTO-MRR12-16GB</t>
  </si>
  <si>
    <t>Passage à 16 Go de mémoire DDR4 à 2 666 MHz non soudés à commander avec MRR12FN/A</t>
  </si>
  <si>
    <t>CTO-MRR12-32GB</t>
  </si>
  <si>
    <t>Passage à 32 Go de mémoire DDR4 à 2 666 MHz non soudés à commander avec MRR12FN/A</t>
  </si>
  <si>
    <t>CTO-MRR12-64GB</t>
  </si>
  <si>
    <t>Passage à 64 Go de mémoire DDR4 à 2 666 MHz non soudés à commander avec MRR12FN/A</t>
  </si>
  <si>
    <t>CTO-MRR12-RADVEG48</t>
  </si>
  <si>
    <t>Passage à un processeur graphique Radeon Pro Vega 48 (8 Go de mémoire HBM2) à commander avec MRR12FN/A</t>
  </si>
  <si>
    <t>CTO-MRR12-FD3To</t>
  </si>
  <si>
    <t>Passage à un stockage Fusion Drive 3 To (128 Go SSD &amp; disque dur 3 To Serial ATA) à commander avec MRR12FN/A</t>
  </si>
  <si>
    <t>CTO-MRR12-SSD512</t>
  </si>
  <si>
    <t>Passage à 512 Go de stockage SSD PCIe à commander avec MRR12FN/A</t>
  </si>
  <si>
    <t>CTO-MRR12-SSD1To</t>
  </si>
  <si>
    <t>Passage à 1 To de stockage SSD PCIe à commander avec MRR12FN/A</t>
  </si>
  <si>
    <t>CTO-MRR12-SSD2To</t>
  </si>
  <si>
    <t>Passage à 2 To de stockage SSD PCIe à commander avec MRR12FN/A</t>
  </si>
  <si>
    <t>CTO-MRR12-MTP2</t>
  </si>
  <si>
    <t>Passage à un Magic Trackpad 2 à commander avec MRR12FN/A</t>
  </si>
  <si>
    <t>CTO-MRR12-MMTP2</t>
  </si>
  <si>
    <t>Passage à une souris Magic Mouse 2 et un Magic Trackpad 2 à commander avec MRR12FN/A</t>
  </si>
  <si>
    <t>CTO-MRR12-MKEPV-FR</t>
  </si>
  <si>
    <t>Passage à un Magic Keyboard français 109 touches avec pavé numérique à commander avec MRR12FN/A</t>
  </si>
  <si>
    <t>CTO-MRR12-MKEPV-US</t>
  </si>
  <si>
    <t>Passage à un Magic Keyboard américain 109 touches avec pavé numérique à commander avec MRR12FN/A</t>
  </si>
  <si>
    <t>CTO-MRR12-MKEPV-UK</t>
  </si>
  <si>
    <t>Passage à un Magic Keyboard anglais international 109 touches avec pavé numérique à commander avec MRR12FN/A</t>
  </si>
  <si>
    <t>CTO-MRR12-MKE-QUS</t>
  </si>
  <si>
    <t>Passage à un Magic Keyboard américain 78 touches sans fil Bluetooth rechargeable (sans pavé numérique) à commander avec MRR12FN/A</t>
  </si>
  <si>
    <t>CTO-MRR12-MKE-QUK</t>
  </si>
  <si>
    <t>Passage à un Magic Keyboard anglais international 78 touches sans fil Bluetooth rechargeable (sans pavé numérique) à commander avec MRR12FN/A</t>
  </si>
  <si>
    <t>S/AP-IM426S8G</t>
  </si>
  <si>
    <t>Carte 8 Go SDRAM DDR4 à 2 666 MHz So-DIMM pour iMac 27" Retina 5K (03 2019)</t>
  </si>
  <si>
    <t>SQP</t>
  </si>
  <si>
    <t xml:space="preserve">S/AP-IM426S8G </t>
  </si>
  <si>
    <t>S/AP-IM426S16G</t>
  </si>
  <si>
    <t>Carte 16 Go SDRAM DDR4 à 2 666 MHz So-DIMM pour iMac 27" Retina 5K (03 2019)</t>
  </si>
  <si>
    <t xml:space="preserve">S/AP-IM426S16G </t>
  </si>
  <si>
    <t>S/AP-IM424S4G</t>
  </si>
  <si>
    <t>Carte 4 Go SDRAM DDR4 à 2 400 MHz So-DIMM pour iMac 27" Retina 5K mi 2017</t>
  </si>
  <si>
    <t xml:space="preserve">S/AP-IM424S4G </t>
  </si>
  <si>
    <t>S/AP-IM424S8G</t>
  </si>
  <si>
    <t>Carte 8 Go SDRAM DDR4 à 2 400 MHz So-DIMM pour iMac 27" Retina 5K mi 2017</t>
  </si>
  <si>
    <t xml:space="preserve">S/AP-IM424S8G </t>
  </si>
  <si>
    <t>S/AP-IM424S16G</t>
  </si>
  <si>
    <t>Carte 16 Go SDRAM DDR4 à 2 400 MHz So-DIMM pour iMac 27" Retina 5K mi 2017</t>
  </si>
  <si>
    <t xml:space="preserve">S/AP-IM424S16G </t>
  </si>
  <si>
    <t>MQ2Y2FN/A</t>
  </si>
  <si>
    <t>iMac Pro 27" Retina 5K / Intel Xeon W 8 coeur 3,2 GHz / 32 Go DDR4 2 666 MHz / SSD 1 To / Radeon Pro Vega 56 avec 8 Go / 4xThunderbolt 3 / 4xUSB 3 / AirPort Extreme 802.11ac / Bluetooth 4.2 / Ethernet</t>
  </si>
  <si>
    <t>IMP-3PL</t>
  </si>
  <si>
    <t>Catégorie 4 - Fixes bureautiques - Configuration 7</t>
  </si>
  <si>
    <t>Garantie 3 ans formule Plus pour iMac Pro (intervention à J+1 - réparation à J+3 ou iMac Pro de prêt)</t>
  </si>
  <si>
    <t>CTO-MQ2Y2-10C-3,0</t>
  </si>
  <si>
    <t>Passage à processeur 10 cœurs Intel Xeon W à 3,0 GHz avec 23,75 Mo cache à commander avec MQ2Y2FN/A</t>
  </si>
  <si>
    <t>iA25</t>
  </si>
  <si>
    <t>CTO-MQ2Y2-14C-2,5</t>
  </si>
  <si>
    <t>Passage à processeur 14 cœurs Intel Xeon W à 2,5 GHz avec 33,25 Mo cache à commander avec MQ2Y2FN/A</t>
  </si>
  <si>
    <t>CTO-MQ2Y2-18C-2,3</t>
  </si>
  <si>
    <t>Passage à processeur 18 cœurs Intel Xeon W à 2,3 GHz avec 42,75 Mo cache à commander avec MQ2Y2FN/A</t>
  </si>
  <si>
    <t>CTO-MQ2Y2-4x16GB</t>
  </si>
  <si>
    <t>Passage à 64 Go de mémoire (4x16 Go) ECC DDR4 2 666 MHz soudée à commander avec MQ2Y2FN/A</t>
  </si>
  <si>
    <t>CTO-MQ2Y2-4x32GB</t>
  </si>
  <si>
    <t>Passage à 128 Go de mémoire (4x32 Go) ECC DDR4 2 666 MHz soudée à commander avec MQ2Y2FN/A</t>
  </si>
  <si>
    <t>CTO-MQ2Y2-4x64GB</t>
  </si>
  <si>
    <t>Passage à 256 Go de mémoire (4x64 Go) ECC DDR4 2 666 MHz soudée à commander avec MQ2Y2FN/A</t>
  </si>
  <si>
    <t>CTO-MQ2Y2-VEGA64</t>
  </si>
  <si>
    <t>Passage à un processeur graphique Radeon Pro Vega 64 avec 16 Go de mémoire HBM2 à commander avec MQ2Y2FN/A</t>
  </si>
  <si>
    <t>CTO-MQ2Y2-VEGA64X</t>
  </si>
  <si>
    <t>Passage à un processeur graphique Radeon Pro Vega 64X avec 16 Go de mémoire HBM2 à commander avec MQ2Y2FN/A</t>
  </si>
  <si>
    <t>CTO-MQ2Y2-SSD2To</t>
  </si>
  <si>
    <t>Passage à 2 To de stockage SSD PCIe à commander avec MQ2Y2FN/A</t>
  </si>
  <si>
    <t>CTO-MQ2Y2-SSD4To</t>
  </si>
  <si>
    <t>Passage à 4 To de stockage SSD PCIe à commander avec MQ2Y2FN/A</t>
  </si>
  <si>
    <t>CTO-MQ2Y2-MTP2</t>
  </si>
  <si>
    <t>Passage à un Magic Trackpad 2 - Gris sidéral à commander avec MQ2Y2FN/A</t>
  </si>
  <si>
    <t>CTO-MQ2Y2-MMTP2</t>
  </si>
  <si>
    <t>Passage à une souris Magic Mouse 2 et un Magic Trackpad 2 - Gris sidéral à commander avec MQ2Y2FN/A</t>
  </si>
  <si>
    <t>CTO-MQ2Y2-MKEPV-US</t>
  </si>
  <si>
    <t>Passage à un Magic Keyboard américain 109 touches avec pavé numérique - Gris sidéral à commander avec MQ2Y2FN/A</t>
  </si>
  <si>
    <t>CTO-MQ2Y2-MKEPV-UK</t>
  </si>
  <si>
    <t>Passage à un Magic Keyboard anglais international 109 touches avec pavé numérique - Gris sidéral à commander avec MQ2Y2FN/A</t>
  </si>
  <si>
    <t>MI4-IMP-4PL</t>
  </si>
  <si>
    <t>Passage à une garantie 4 ans formule Plus pour iMac Pro (intervention à J+1 - réparation à J+3 ou iMac Pro de prêt)</t>
  </si>
  <si>
    <t>MI4-IMP-5PL</t>
  </si>
  <si>
    <t>Passage à une garantie 5 ans formule Plus pour iMac Pro (intervention à J+1 - réparation à J+3 ou iMac Pro de prêt)</t>
  </si>
  <si>
    <t>MI4-IMP-6PL</t>
  </si>
  <si>
    <t>Passage à une garantie 6 ans formule Plus pour iMac Pro (intervention à J+1 - réparation à J+3 ou iMac Pro de prêt)</t>
  </si>
  <si>
    <t>MI4-IMP-7PL</t>
  </si>
  <si>
    <t>Passage à une garantie 7 ans formule Plus pour iMac Pro (intervention à J+1 - réparation à J+3 ou iMac Pro de prêt)</t>
  </si>
  <si>
    <t>MI4-IMP-3PL-INT</t>
  </si>
  <si>
    <t>Passage à une garantie 3 ans formule Plus internationale pour iMac Pro (France : intervention à J+1 - réparation à J+3 ou iMac Pro de prêt pour la France Métropolitaine - retour atelier pour l'étranger)</t>
  </si>
  <si>
    <t>MI4-IMP-4PL-INT</t>
  </si>
  <si>
    <t>Passage à une garantie 4 ans formule Plus internationale pour iMac Pro (France : intervention à J+1 - réparation à J+3 ou iMac Pro de prêt pour la France Métropolitaine - retour atelier pour l'étranger)</t>
  </si>
  <si>
    <t>MI4-IMP-5PL-INT</t>
  </si>
  <si>
    <t>Passage à une garantie 5 ans formule Plus internationale pour iMac Pro (France : intervention à J+1 - réparation à J+3 ou iMac Pro de prêt pour la France Métropolitaine - retour atelier pour l'étranger)</t>
  </si>
  <si>
    <t>MI4-IMP-3PR</t>
  </si>
  <si>
    <t>Passage à une garantie 3 ans formule Pro pour iMac Pro (intervention à H+4 - remplacement à J+1)</t>
  </si>
  <si>
    <t>MI4-IMP-4PR</t>
  </si>
  <si>
    <t>Passage à une garantie 4 ans formule Pro pour iMac Pro (intervention à H+4 - remplacement à J+1)</t>
  </si>
  <si>
    <t>MI4-IMP-5PR</t>
  </si>
  <si>
    <t>Passage à une garantie 5 ans formule Pro pour iMac Pro (intervention à H+4 - remplacement à J+1)</t>
  </si>
  <si>
    <t>MI4-IMP-3PR-INT</t>
  </si>
  <si>
    <t>Passage à une garantie 3 ans formule Pro internationale pour iMac Pro (France : intervention à H+4 - remplacement à J+1 - Étranger : retour atelier)</t>
  </si>
  <si>
    <t>MI4-IM1-4PR-INT</t>
  </si>
  <si>
    <t>Passage à une garantie 4 ans formule Pro internationale pour iMac Pro (France : intervention à H+4 - remplacement à J+1 - Étranger : retour atelier)</t>
  </si>
  <si>
    <t>MI4-IMP-4PR-INT</t>
  </si>
  <si>
    <t>MI4-IMP-5PR-INT</t>
  </si>
  <si>
    <t>Passage à une garantie 5 ans formule Pro internationale pour iMac Pro (France : intervention à H+4 - remplacement à J+1 - Étranger : retour atelier)</t>
  </si>
  <si>
    <t>MI4-IMP-3PT</t>
  </si>
  <si>
    <t>Passage à une garantie 3 ans formule Platine pour iMac Pro (réparation sur site de J+1 à J+3 maximum)</t>
  </si>
  <si>
    <t>MI4-IMP-4PT</t>
  </si>
  <si>
    <t>Passage à une garantie 4 ans formule Platine pour iMac Pro (réparation sur site de J+1 à J+3 maximum)</t>
  </si>
  <si>
    <t>MI4-IMP-5PT</t>
  </si>
  <si>
    <t>Passage à une garantie 5 ans formule Platine pour iMac Pro (réparation sur site de J+1 à J+3 maximum)</t>
  </si>
  <si>
    <t>CL88</t>
  </si>
  <si>
    <t xml:space="preserve">Maclocks iMac Maximum Security Lock (plaque de sécurité pivotante 360° - 2 clés - pour iMac 21,5" ou 27") </t>
  </si>
  <si>
    <t>IMAC27RAMLCK</t>
  </si>
  <si>
    <t>Maclocks iMac 27" Security RAM Bracket (support de fixation pour accès trappe extension mémoire RAM)</t>
  </si>
  <si>
    <t>MD878F/A</t>
  </si>
  <si>
    <t>Mac Pro Intel Xeon E5 6 cœurs 3,5 GHz/16 Go RAM/256 Go flash PCIe/2xAMD FirePro D500 3 Go/AirPort Extreme 802.11ac/Bluetooth 4.0/2xGo Ethernet</t>
  </si>
  <si>
    <t>MP-3PL</t>
  </si>
  <si>
    <t>Catégorie 5 - Fixes performants - Configuration 1</t>
  </si>
  <si>
    <t>Garantie 3 ans formule Plus pour Mac Pro (intervention à J+1 - réparation à J+3 ou Mac Pro de prêt)</t>
  </si>
  <si>
    <t>CTO-MD878-8C-3,0</t>
  </si>
  <si>
    <t>Passage à processeur Intel Xeon E5 octocœur 3,0 GHz avec 25 Mo mémoire cache N3 à commander avec MD878F/A</t>
  </si>
  <si>
    <t>CTO-MD878-12C-2,7</t>
  </si>
  <si>
    <t>Passage à processeur Intel Xeon E5 dodécacœur 2,7 GHz avec 30 Mo mémoire cache N3 à commander avec MD878F/A</t>
  </si>
  <si>
    <t>CTO-MD878-4x8GB</t>
  </si>
  <si>
    <t>Passage à 32 Go de mémoire (4x8 Go) ECC DDR3 1866 MHz non soudés à commander avec MD878F/A</t>
  </si>
  <si>
    <t>CTO-MD878-4x16GB</t>
  </si>
  <si>
    <t>Passage à 64 Go de mémoire (4x16 Go) ECC DDR3 1866 MHz non soudés à commander avec MD878F/A</t>
  </si>
  <si>
    <t>CTO-MD878-FL512</t>
  </si>
  <si>
    <t>Passage à 512 Go de stockage SSD PCIe à commander avec MD878F/A</t>
  </si>
  <si>
    <t>CTO-MD878-FL1To</t>
  </si>
  <si>
    <t>Passage à 1 To de stockage SSD PCIe à commander avec MD878F/A</t>
  </si>
  <si>
    <t>CTO-MD878-2xD700</t>
  </si>
  <si>
    <t>Passage à deux processeurs graphiques AMD FirePro D700 avec chacun 6 Go de VRAM GDDR5 à commander avec MD878F/A</t>
  </si>
  <si>
    <t>MI4-MP-4PL</t>
  </si>
  <si>
    <t>Passage à une garantie 4 ans formule Plus pour Mac Pro (intervention à J+1 - réparation à J+3 ou Mac Pro de prêt)</t>
  </si>
  <si>
    <t>MI4-MP-5PL</t>
  </si>
  <si>
    <t>Passage à une garantie 5 ans formule Plus pour Mac Pro (intervention à J+1 - réparation à J+3 ou Mac Pro de prêt)</t>
  </si>
  <si>
    <t>MI4-MP-6PL</t>
  </si>
  <si>
    <t>Passage à une garantie 6 ans formule Plus pour Mac Pro (intervention à J+1 - réparation à J+3 ou Mac Pro de prêt)</t>
  </si>
  <si>
    <t>MI4-MP-7PL</t>
  </si>
  <si>
    <t>Passage à une garantie 7 ans formule Plus pour Mac Pro (intervention à J+1 - réparation à J+3 ou Mac Pro de prêt)</t>
  </si>
  <si>
    <t>MI4-MP-3PL-INT</t>
  </si>
  <si>
    <t>Passage à une garantie 3 ans formule Plus internationale pour Mac Pro (France : intervention à J+1 - réparation à J+3 ou Mac Pro de prêt pour la France Métropolitaine - retour atelier pour l'étranger)</t>
  </si>
  <si>
    <t>MI4-MP-4PL-INT</t>
  </si>
  <si>
    <t>Passage à une garantie 4 ans formule Plus internationale pour Mac Pro (France : intervention à J+1 - réparation à J+3 ou Mac Pro de prêt pour la France Métropolitaine - retour atelier pour l'étranger)</t>
  </si>
  <si>
    <t>MI4-MP-5PL-INT</t>
  </si>
  <si>
    <t>Passage à une garantie 5 ans formule Plus internationale pour Mac Pro (France : intervention à J+1 - réparation à J+3 ou Mac Pro de prêt pour la France Métropolitaine - retour atelier pour l'étranger)</t>
  </si>
  <si>
    <t>MI4-MP-3PR</t>
  </si>
  <si>
    <t>Passage à une garantie 3 ans formule Pro pour Mac Pro (intervention à H+4 - remplacement à J+1)</t>
  </si>
  <si>
    <t>MI4-MP-4PR</t>
  </si>
  <si>
    <t>Passage à une garantie 4 ans formule Pro pour Mac Pro (intervention à H+4 - remplacement à J+1)</t>
  </si>
  <si>
    <t>MI4-MP-5PR</t>
  </si>
  <si>
    <t>Passage à une garantie 5 ans formule Pro pour Mac Pro (intervention à H+4 - remplacement à J+1)</t>
  </si>
  <si>
    <t>MI4-MP-3PR-INT</t>
  </si>
  <si>
    <t>Passage à une garantie 3 ans formule Pro internationale pour Mac Pro (France : intervention à H+4 - remplacement à J+1 - Étranger : retour atelier)</t>
  </si>
  <si>
    <t>MI4-MP-4PR-INT</t>
  </si>
  <si>
    <t>Passage à une garantie 4 ans formule Pro internationale pour Mac Pro (France : intervention à H+4 - remplacement à J+1 - Étranger : retour atelier)</t>
  </si>
  <si>
    <t>MI4-MP-5PR-INT</t>
  </si>
  <si>
    <t>Passage à une garantie 5 ans formule Pro internationale pour Mac Pro (France : intervention à H+4 - remplacement à J+1 - Étranger : retour atelier)</t>
  </si>
  <si>
    <t>MI4-MP-3PT</t>
  </si>
  <si>
    <t>Passage à une garantie 3 ans formule Platine pour Mac Pro (réparation sur site de J+1 à J+3 maximum)</t>
  </si>
  <si>
    <t>MI4-MP-4PT</t>
  </si>
  <si>
    <t>Passage à une garantie 4 ans formule Platine pour Mac Pro (réparation sur site de J+1 à J+3 maximum)</t>
  </si>
  <si>
    <t>MI4-MP-5PT</t>
  </si>
  <si>
    <t>Passage à une garantie 5 ans formule Platine pour Mac Pro (réparation sur site de J+1 à J+3 maximum)</t>
  </si>
  <si>
    <t>MQGG2F/A</t>
  </si>
  <si>
    <t>Mac Pro Intel Xeon E5 8 cœurs 3,0 GHz/16 Go RAM/256 Go flash PCIe/2xAMD FirePro D700 6 Go/AirPort Extreme 802.11ac/Bluetooth 4.0/2xGo Ethernet</t>
  </si>
  <si>
    <t>Catégorie 5 - Fixes performants - Configuration 2</t>
  </si>
  <si>
    <t>CTO-MQGG2-12C-2,7</t>
  </si>
  <si>
    <t>Passage à processeur Intel Xeon E5 dodécacœur 2,7 GHz avec 30 Mo mémoire cache N3 à commander avec MQGG2F/A</t>
  </si>
  <si>
    <t>CTO-MQGG2-4x8GB</t>
  </si>
  <si>
    <t>Passage à 32 Go de mémoire (4x8 Go) ECC DDR3 1 866 MHz non soudés à commander avec MQGG2F/A</t>
  </si>
  <si>
    <t>CTO-MQGG2-4x16GB</t>
  </si>
  <si>
    <t>Passage à 64 Go de mémoire (4x16 Go) ECC DDR3 1 866 MHz non soudés à commander avec MQGG2F/A</t>
  </si>
  <si>
    <t>CTO-MQGG2-FL512</t>
  </si>
  <si>
    <t>Passage à 512 Go de stockage SSD PCIe à commander avec MQGG2F/A</t>
  </si>
  <si>
    <t>CTO-MQGG2-FL1To</t>
  </si>
  <si>
    <t>Passage à 1 To de stockage SSD PCIe à commander avec MQGG2F/A</t>
  </si>
  <si>
    <t>S/AP-MP318F4G</t>
  </si>
  <si>
    <t>Module mémoire 4 Go ECC DDR3 U-DIMM 1866 MHz pour Mac Pro Xeon E5 (12-2013)</t>
  </si>
  <si>
    <t>S/AP-MB316S4G</t>
  </si>
  <si>
    <t>S/AP-MP318F8G</t>
  </si>
  <si>
    <t>Module mémoire 8 Go ECC DDR3 U-DIMM 1866 MHz pour Mac Pro Xeon E5 (12-2013)</t>
  </si>
  <si>
    <t>S/AP-MB316S8G</t>
  </si>
  <si>
    <t>S/AP-MP318F16G</t>
  </si>
  <si>
    <t>Module mémoire 16 Go ECC DDR3 R-DIMM 1866 MHz pour Mac Pro Xeon E5 (12-2013)</t>
  </si>
  <si>
    <t>XMAC-PS</t>
  </si>
  <si>
    <t>Sonnet xMac Pro Server Thunderbolt 2(chassis Thunderbolt 2 pour Mac Pro - mise en rack 4U - 3 slots pour cartes PCIe et deux baies d'extension 5,25")</t>
  </si>
  <si>
    <t>MR-MPM-X3HD</t>
  </si>
  <si>
    <t>Sonnet Mobile Rack Mac Pro migration (rack mobile avec 3 baies amovibles HDD 3,5", carte PCIe SATA et câbles)</t>
  </si>
  <si>
    <t>MR-STO-X8SSD</t>
  </si>
  <si>
    <t>Sonnet Mobile Rack Storage 8x expansion (rack mobile avec 8 baies amovibles HD/SSD 2,5", carte PCIe SAS/SATA et câbles)</t>
  </si>
  <si>
    <t>CL12MPL</t>
  </si>
  <si>
    <t>Maclocks Security Lock Bracket pour Mac Pro (12-2013) avec câble antivol à clef</t>
  </si>
  <si>
    <t>MF858Z/A</t>
  </si>
  <si>
    <t>Apple adaptateur pour verrous de sécurité pour Mac Pro (12-2013) - non livré avec câble de sécurité</t>
  </si>
  <si>
    <t>IP7-3PL</t>
  </si>
  <si>
    <t>Catégorie 6 - Tablettes - Configuration 1</t>
  </si>
  <si>
    <t xml:space="preserve">30213200-7 </t>
  </si>
  <si>
    <t>MUQW2NF/A</t>
  </si>
  <si>
    <t>iPad mini 5 Wi-Fi 64 Go - gris sidéral</t>
  </si>
  <si>
    <t>MUQX2NF/A</t>
  </si>
  <si>
    <t>iPad mini 5 Wi-Fi 64 Go - argent</t>
  </si>
  <si>
    <t>MUQY2NF/A</t>
  </si>
  <si>
    <t>iPad mini 5 Wi-Fi 64 Go - or</t>
  </si>
  <si>
    <t>MI4-IP7-4PL</t>
  </si>
  <si>
    <t>Passage à une garantie 4 ans formule Plus pour iPad 7,9" (intervention à J+1 - réparation à J+3 ou iPad 7,9" de prêt)</t>
  </si>
  <si>
    <t>MI4-IP7-5PL</t>
  </si>
  <si>
    <t>Passage à une garantie 5 ans formule Plus pour iPad 7,9" (intervention à J+1 - réparation à J+3 ou iPad 7,9" de prêt)</t>
  </si>
  <si>
    <t>MI4-IP7-6PL</t>
  </si>
  <si>
    <t>Passage à une garantie 6 ans formule Plus pour iPad 7,9" (intervention à J+1 - réparation à J+3 ou iPad 7,9" de prêt)</t>
  </si>
  <si>
    <t>MI4-IP7-7PL</t>
  </si>
  <si>
    <t>Passage à une garantie 7 ans formule Plus pour iPad 7,9" (intervention à J+1 - réparation à J+3 ou iPad 7,9" de prêt)</t>
  </si>
  <si>
    <t>MI4-IP7-3PL-INT</t>
  </si>
  <si>
    <t>Passage à une garantie 3 ans formule Plus internationale pour iPad 7,9" (France : intervention à J+1 - réparation à J+3 ou iPad 7,9" de prêt pour la France Métropolitaine - retour atelier pour l'étranger)</t>
  </si>
  <si>
    <t>MI4-IP7-3PR</t>
  </si>
  <si>
    <t>Passage à une garantie 3 ans formule Pro pour iPad 7,9" (intervention à H+4 - remplacement à J+1)</t>
  </si>
  <si>
    <t>MI4-IP7-4PR</t>
  </si>
  <si>
    <t>Passage à une garantie 4 ans formule Pro pour iPad 7,9" (intervention à H+4 - remplacement à J+1)</t>
  </si>
  <si>
    <t>MI4-IP7-5PR</t>
  </si>
  <si>
    <t>Passage à une garantie 5 ans formule Pro pour iPad 7,9" (intervention à H+4 - remplacement à J+1)</t>
  </si>
  <si>
    <t>MI4-IP7-3PR-INT</t>
  </si>
  <si>
    <t>Passage à une garantie 3 ans formule Pro internationale pour iPad 7,9" (France : intervention à H+4 - remplacement à J+1 - Étranger : retour atelier)</t>
  </si>
  <si>
    <t>MUU32NF/A</t>
  </si>
  <si>
    <t>iPad mini 5 Wi-Fi 256 Go - gris sidéral</t>
  </si>
  <si>
    <t>Catégorie 6 - Tablettes - Configuration 2</t>
  </si>
  <si>
    <t>MUU52NF/A</t>
  </si>
  <si>
    <t>iPad mini 5 Wi-Fi 256 Go - argent</t>
  </si>
  <si>
    <t>MUU62NF/A</t>
  </si>
  <si>
    <t>iPad mini 5 Wi-Fi 256 Go - or</t>
  </si>
  <si>
    <t>MUX52NF/A</t>
  </si>
  <si>
    <t>iPad mini 5 Wi-Fi &amp; Cellulaire 64 Go - gris sidéral</t>
  </si>
  <si>
    <t>Catégorie 6 - Tablettes - Configuration 3</t>
  </si>
  <si>
    <t>MUX62NF/A</t>
  </si>
  <si>
    <t>iPad mini 5 Wi-Fi &amp; Cellulaire 64 Go - argent</t>
  </si>
  <si>
    <t>MUX72NF/A</t>
  </si>
  <si>
    <t>iPad mini 5 Wi-Fi &amp; Cellulaire 64 Go - or</t>
  </si>
  <si>
    <t>MUXC2NF/A</t>
  </si>
  <si>
    <t>iPad mini 5 Wi-Fi &amp; Cellulaire 256 Go - gris sidéral</t>
  </si>
  <si>
    <t>Catégorie 6 - Tablettes - Configuration 4</t>
  </si>
  <si>
    <t>MUXD2NF/A</t>
  </si>
  <si>
    <t>iPad mini 5 Wi-Fi &amp; Cellulaire 256 Go - argent</t>
  </si>
  <si>
    <t>MUXE2NF/A</t>
  </si>
  <si>
    <t>iPad mini 5 Wi-Fi &amp; Cellulaire 256 Go - or</t>
  </si>
  <si>
    <t>MR7F2NF/A</t>
  </si>
  <si>
    <t>iPad 9,7" Wi-Fi 32 Go - gris sidéral</t>
  </si>
  <si>
    <t>IP9-3PL</t>
  </si>
  <si>
    <t>Catégorie 6 - Tablettes - Configuration 5</t>
  </si>
  <si>
    <t>MR7G2NF/A</t>
  </si>
  <si>
    <t>iPad 9,7" Wi-Fi 32 Go - argent</t>
  </si>
  <si>
    <t>MRFG2NF/A</t>
  </si>
  <si>
    <t>MRJN2NF/A</t>
  </si>
  <si>
    <t>iPad 9,7" Wi-Fi 32 Go - or</t>
  </si>
  <si>
    <t>MI4-IP9-4PL</t>
  </si>
  <si>
    <t>Passage à une garantie 4 ans formule Plus pour iPad 9,7"  (intervention à J+1 - réparation à J+3 ou iPad de prêt)</t>
  </si>
  <si>
    <t>MI4-IP9-5PL</t>
  </si>
  <si>
    <t>Passage à une garantie 5 ans formule Plus pour iPad 9,7"  (intervention à J+1 - réparation à J+3 ou iPad de prêt)</t>
  </si>
  <si>
    <t>MI4-IP9-6PL</t>
  </si>
  <si>
    <t>Passage à une garantie 6 ans formule Plus pour iPad 9,7"  (intervention à J+1 - réparation à J+3 ou iPad de prêt)</t>
  </si>
  <si>
    <t>MI4-IP9-7PL</t>
  </si>
  <si>
    <t>Passage à une garantie 7 ans formule Plus pour iPad 9,7"  (intervention à J+1 - réparation à J+3 ou iPad de prêt)</t>
  </si>
  <si>
    <t>MI4-IP9-3PL-INT</t>
  </si>
  <si>
    <t>Passage à une garantie 3 ans formule Plus internationale pour iPad 9,7"  (France : intervention à J+1 - réparation à J+3 ou iPad de prêt pour la France Métropolitaine - retour atelier pour l'étranger)</t>
  </si>
  <si>
    <t>MI4-IP9-3PR</t>
  </si>
  <si>
    <t>Passage à une garantie 3 ans formule Pro pour iPad 9,7"  (intervention à H+4 - réparation à J+1 ou iPad de prêt)</t>
  </si>
  <si>
    <t>MI4-IP9-4PR</t>
  </si>
  <si>
    <t>Passage à une garantie 4 ans formule Pro pour iPad 9,7"  (intervention à H+4 - réparation à J+1 ou iPad de prêt)</t>
  </si>
  <si>
    <t>MI4-IP9-5PR</t>
  </si>
  <si>
    <t>Passage à une garantie 5 ans formule Pro pour iPad 9,7"  (intervention à H+4 - réparation à J+1 ou iPad de prêt)</t>
  </si>
  <si>
    <t>MI4-IP9-3PR-INT</t>
  </si>
  <si>
    <t>Passage à une garantie 3 ans formule Pro internationale pour iPad 9,7"  (France : intervention à H+4 - réparation à J+1 ou iPad de prêt - Étranger : retour atelier)</t>
  </si>
  <si>
    <t>MR7J2NF/A</t>
  </si>
  <si>
    <t>iPad 9,7" Wi-Fi 128 Go - gris sidéral</t>
  </si>
  <si>
    <t>Catégorie 6 - Tablettes - Configuration 6</t>
  </si>
  <si>
    <t>MR7K2NF/A</t>
  </si>
  <si>
    <t>iPad 9,7" Wi-Fi 128 Go - argent</t>
  </si>
  <si>
    <t>MRJP2NF/A</t>
  </si>
  <si>
    <t>iPad 9,7" Wi-Fi 128 Go - or</t>
  </si>
  <si>
    <t>MR6N2NF/A</t>
  </si>
  <si>
    <t>iPad 9,7" Wi-Fi &amp; Cellulaire 32 Go - gris sidéral</t>
  </si>
  <si>
    <t>Catégorie 6 - Tablettes - Configuration 7</t>
  </si>
  <si>
    <t>MR6P2NF/A</t>
  </si>
  <si>
    <t>iPad 9,7" Wi-Fi &amp; Cellulaire 32 Go - argent</t>
  </si>
  <si>
    <t>MRM02NF/A</t>
  </si>
  <si>
    <t>iPad 9,7" Wi-Fi &amp; Cellulaire 32 Go - or</t>
  </si>
  <si>
    <t>MR722NF/A</t>
  </si>
  <si>
    <t>iPad 9,7" Wi-Fi &amp; Cellulaire 128 Go - gris sidéral</t>
  </si>
  <si>
    <t>Catégorie 6 - Tablettes - Configuration 8</t>
  </si>
  <si>
    <t>MR732NF/A</t>
  </si>
  <si>
    <t>iPad 9,7" Wi-Fi &amp; Cellulaire 128 Go - argent</t>
  </si>
  <si>
    <t>MRM22NF/A</t>
  </si>
  <si>
    <t>iPad 9,7" Wi-Fi &amp; Cellulaire 128 Go - or</t>
  </si>
  <si>
    <t>MUUJ2NF/A</t>
  </si>
  <si>
    <t>iPad Air 10,5" Wi-Fi 64 Go - gris sidéral</t>
  </si>
  <si>
    <t>Catégorie 6 - Tablettes - Configuration 9</t>
  </si>
  <si>
    <t>MUUK2NF/A</t>
  </si>
  <si>
    <t>iPad Air 10,5" Wi-Fi 64 Go - argent</t>
  </si>
  <si>
    <t>MUUL2NF/A</t>
  </si>
  <si>
    <t>iPad Air 10,5" Wi-Fi 64 Go - or</t>
  </si>
  <si>
    <t>MUUQ2NF/A</t>
  </si>
  <si>
    <t>iPad Air 10,5" Wi-Fi 256 Go - gris sidéral</t>
  </si>
  <si>
    <t>Catégorie 6 - Tablettes - Configuration 10</t>
  </si>
  <si>
    <t>MUUR2NF/A</t>
  </si>
  <si>
    <t>iPad Air 10,5" Wi-Fi 256 Go - argent</t>
  </si>
  <si>
    <t>MUUT2NF/A</t>
  </si>
  <si>
    <t>iPad Air 10,5" Wi-Fi 256 Go - or</t>
  </si>
  <si>
    <t>MV0D2NF/A</t>
  </si>
  <si>
    <t>iPad Air 10,5" Wi-Fi &amp; Cellulaire 64 Go - gris sidéral</t>
  </si>
  <si>
    <t>Catégorie 6 - Tablettes - Configuration 11</t>
  </si>
  <si>
    <t>MV0E2NF/A</t>
  </si>
  <si>
    <t>iPad Air 10,5" Wi-Fi &amp; Cellulaire 64 Go - argent</t>
  </si>
  <si>
    <t>MV0F2NF/A</t>
  </si>
  <si>
    <t>iPad Air 10,5" Wi-Fi &amp; Cellulaire 64 Go - or</t>
  </si>
  <si>
    <t>MV0N2NF/A</t>
  </si>
  <si>
    <t>iPad Air 10,5" Wi-Fi &amp; Cellulaire 256 Go - gris sidéral</t>
  </si>
  <si>
    <t>Catégorie 6 - Tablettes - Configuration 12</t>
  </si>
  <si>
    <t>MV0P2NF/A</t>
  </si>
  <si>
    <t>iPad Air 10,5" Wi-Fi &amp; Cellulaire 256 Go - argent</t>
  </si>
  <si>
    <t>MV0Q2NF/A</t>
  </si>
  <si>
    <t>iPad Air 10,5" Wi-Fi &amp; Cellulaire 256 Go - or</t>
  </si>
  <si>
    <t>IP11-3PL</t>
  </si>
  <si>
    <t>MI4-IP11-4PL</t>
  </si>
  <si>
    <t>MI4-IP11-5PL</t>
  </si>
  <si>
    <t>MI4-IP11-6PL</t>
  </si>
  <si>
    <t>MI4-IP11-7PL</t>
  </si>
  <si>
    <t>MI4-IP11-3PL-INT</t>
  </si>
  <si>
    <t>MI4-IP11-3PR</t>
  </si>
  <si>
    <t>MI4-IP11-4PR</t>
  </si>
  <si>
    <t>MI4-IP11-5PR</t>
  </si>
  <si>
    <t>MI4-IP11-3PR-INT</t>
  </si>
  <si>
    <t>MTXN2NF/A</t>
  </si>
  <si>
    <t>iPad Pro 11" Wi-Fi 64 Go - gris sidéral</t>
  </si>
  <si>
    <t>Catégorie 6 - Tablettes - Configuration 13</t>
  </si>
  <si>
    <t>Garantie 3 ans formule Plus pour iPad Air 10,5" ou Pro 11" (intervention à J+1 - réparation à J+3 ou iPad Pro 11" de prêt)</t>
  </si>
  <si>
    <t>Passage à une garantie 4 ans formule Plus pour iPad Air 10,5" ou Pro 11" (intervention à J+1 - réparation à J+3 ou iPad Air 10,5" ou Pro 11" de prêt)</t>
  </si>
  <si>
    <t>Passage à une garantie 5 ans formule Plus pour iPad Air 10,5" ou Pro 11" (intervention à J+1 - réparation à J+3 ou iPad Air 10,5" ou Pro 11" de prêt)</t>
  </si>
  <si>
    <t>Passage à une garantie 6 ans formule Plus pour iPad Air 10,5" ou Pro 11" (intervention à J+1 - réparation à J+3 ou iPad Air 10,5" ou Pro 11" de prêt)</t>
  </si>
  <si>
    <t>Passage à une garantie 7 ans formule Plus pour iPad Air 10,5" ou Pro 11" (intervention à J+1 - réparation à J+3 ou iPad Air 10,5" ou Pro 11" de prêt)</t>
  </si>
  <si>
    <t>Passage à une garantie 3 ans formule Plus internationale pour iPad Air 10,5" ou Pro 11" (France : intervention à J+1 - réparation à J+3 ou iPad Air 10,5" ou Pro 11" de prêt pour la France Métropolitaine - retour atelier pour l'étranger)</t>
  </si>
  <si>
    <t>Passage à une garantie 3 ans formule Pro pour iPad Air 10,5" ou Pro 11" (intervention à H+4 - remplacement à J+1)</t>
  </si>
  <si>
    <t>Passage à une garantie 4 ans formule Pro pour iPad Air 10,5" ou Pro 11" (intervention à H+4 - remplacement à J+1)</t>
  </si>
  <si>
    <t>Passage à une garantie 5 ans formule Pro pour iPad Air 10,5" ou Pro 11" (intervention à H+4 - remplacement à J+1)</t>
  </si>
  <si>
    <t>Passage à une garantie 3 ans formule Pro internationale pour iPad Air 10,5" ou Pro 11" (France : intervention à H+4 - remplacement à J+1 - Étranger : retour atelier)</t>
  </si>
  <si>
    <t>MTXP2NF/A</t>
  </si>
  <si>
    <t>iPad Pro 11" Wi-Fi 64 Go - argent</t>
  </si>
  <si>
    <t>MTXQ2NF/A</t>
  </si>
  <si>
    <t>iPad Pro 11" Wi-Fi 256 Go - gris sidéral</t>
  </si>
  <si>
    <t>Catégorie 6 - Tablettes - Configuration 14</t>
  </si>
  <si>
    <t>MTXR2NF/A</t>
  </si>
  <si>
    <t>iPad Pro 11" Wi-Fi 256 Go - argent</t>
  </si>
  <si>
    <t>MTXT2NF/A</t>
  </si>
  <si>
    <t>iPad Pro 11" Wi-Fi 512 Go - gris sidéral</t>
  </si>
  <si>
    <t>Catégorie 6 - Tablettes - Configuration 15</t>
  </si>
  <si>
    <t>MTXU2NF/A</t>
  </si>
  <si>
    <t>iPad Pro 11" Wi-Fi 512 Go - argent</t>
  </si>
  <si>
    <t>MTXV2NF/A</t>
  </si>
  <si>
    <t>iPad Pro 11" Wi-Fi 1 To - gris sidéral</t>
  </si>
  <si>
    <t>Catégorie 6 - Tablettes - Configuration 16</t>
  </si>
  <si>
    <t>MTXW2NF/A</t>
  </si>
  <si>
    <t>iPad Pro 11" Wi-Fi 1 To - argent</t>
  </si>
  <si>
    <t>MU0M2NF/A</t>
  </si>
  <si>
    <t>iPad Pro 11" Wi-Fi &amp; Cellulaire 64 Go - gris sidéral</t>
  </si>
  <si>
    <t>Catégorie 6 - Tablettes - Configuration 17</t>
  </si>
  <si>
    <t>MU0U2NF/A</t>
  </si>
  <si>
    <t>iPad Pro 11" Wi-Fi &amp; Cellulaire 64 Go - argent</t>
  </si>
  <si>
    <t>MU102NF/A</t>
  </si>
  <si>
    <t>iPad Pro 11" Wi-Fi &amp; Cellulaire 256 Go - gris sidéral</t>
  </si>
  <si>
    <t>Catégorie 6 - Tablettes - Configuration 18</t>
  </si>
  <si>
    <t>MU172NF/A</t>
  </si>
  <si>
    <t>iPad Pro 11" Wi-Fi &amp; Cellulaire 256 Go - argent</t>
  </si>
  <si>
    <t>MU1F2NF/A</t>
  </si>
  <si>
    <t>iPad Pro 11" Wi-Fi &amp; Cellulaire 512 Go - gris sidéral</t>
  </si>
  <si>
    <t>Catégorie 6 - Tablettes - Configuration 19</t>
  </si>
  <si>
    <t>MU1M2NF/A</t>
  </si>
  <si>
    <t>iPad Pro 11" Wi-Fi &amp; Cellulaire 512 Go - argent</t>
  </si>
  <si>
    <t>MU1V2NF/A</t>
  </si>
  <si>
    <t>iPad Pro 11" Wi-Fi &amp; Cellulaire 1 To - gris sidéral</t>
  </si>
  <si>
    <t>Catégorie 6 - Tablettes - Configuration 20</t>
  </si>
  <si>
    <t>MU222NF/A</t>
  </si>
  <si>
    <t>iPad Pro 11" Wi-Fi &amp; Cellulaire 1 To - argent</t>
  </si>
  <si>
    <t>MTEL2NF/A</t>
  </si>
  <si>
    <t>iPad Pro 12,9" Wi-Fi 64 Go - gris sidéral</t>
  </si>
  <si>
    <t>IP12-3PL</t>
  </si>
  <si>
    <t>Catégorie 6 - Tablettes - Configuration 21</t>
  </si>
  <si>
    <t>MTEM2NF/A</t>
  </si>
  <si>
    <t>iPad Pro 12,9" Wi-Fi 64 Go - argent</t>
  </si>
  <si>
    <t>Garantie 3 ans formule Plus pour iPad Pro 12,9" (intervention à J+1 - réparation à J+3 ou iPad Pro 12,9" de prêt)</t>
  </si>
  <si>
    <t>MI4-IP12-4PL</t>
  </si>
  <si>
    <t>Passage à une garantie 4 ans formule Plus pour iPad Pro 12,9" (intervention à J+1 - réparation à J+3 ou iPad Pro 12,9" de prêt)</t>
  </si>
  <si>
    <t>MI4-IP12-5PL</t>
  </si>
  <si>
    <t>Passage à une garantie 5 ans formule Plus pour iPad Pro 12,9" (intervention à J+1 - réparation à J+3 ou iPad Pro 12,9" de prêt)</t>
  </si>
  <si>
    <t>MI4-IP12-6PL</t>
  </si>
  <si>
    <t>Passage à une garantie 6 ans formule Plus pour iPad Pro 12,9" (intervention à J+1 - réparation à J+3 ou iPad Pro 12,9" de prêt)</t>
  </si>
  <si>
    <t>MI4-IP12-7PL</t>
  </si>
  <si>
    <t>Passage à une garantie 7 ans formule Plus pour iPad Pro 12,9" (intervention à J+1 - réparation à J+3 ou iPad Pro 12,9" de prêt)</t>
  </si>
  <si>
    <t>MI4-IP12-3PL-INT</t>
  </si>
  <si>
    <t>Passage à une garantie 3 ans formule Plus internationale pour iPad Pro 12,9" (France : intervention à J+1 - réparation à J+3 ou iPad Pro 12,9" de prêt pour la France Métropolitaine - retour atelier pour l'étranger)</t>
  </si>
  <si>
    <t>MI4-IP12-3PR</t>
  </si>
  <si>
    <t>Passage à une garantie 3 ans formule Pro pour iPad Pro 12,9" (intervention à H+4 - remplacement à J+1)</t>
  </si>
  <si>
    <t>MI4-IP12-4PR</t>
  </si>
  <si>
    <t>Passage à une garantie 4 ans formule Pro pour iPad Pro 12,9" (intervention à H+4 - remplacement à J+1)</t>
  </si>
  <si>
    <t>MI4-IP12-5PR</t>
  </si>
  <si>
    <t>Passage à une garantie 5 ans formule Pro pour iPad Pro 12,9" (intervention à H+4 - remplacement à J+1)</t>
  </si>
  <si>
    <t>MI4-IP12-3PR-INT</t>
  </si>
  <si>
    <t>Passage à une garantie 3 ans formule Pro internationale pour iPad Pro 12,9" (France : intervention à H+4 - remplacement à J+1 - Étranger : retour atelier)</t>
  </si>
  <si>
    <t>MTFL2NF/A</t>
  </si>
  <si>
    <t>iPad Pro 12,9" Wi-Fi 256 Go - gris sidéral</t>
  </si>
  <si>
    <t>Catégorie 6 - Tablettes - Configuration 22</t>
  </si>
  <si>
    <t>MTFN2NF/A</t>
  </si>
  <si>
    <t>iPad Pro 12,9" Wi-Fi 256 Go - argent</t>
  </si>
  <si>
    <t>MTFP2NF/A</t>
  </si>
  <si>
    <t>iPad Pro 12,9" Wi-Fi 512 Go - gris sidéral</t>
  </si>
  <si>
    <t>Catégorie 6 - Tablettes - Configuration 23</t>
  </si>
  <si>
    <t>MTFQ2NF/A</t>
  </si>
  <si>
    <t>iPad Pro 12,9" Wi-Fi 512 Go - argent</t>
  </si>
  <si>
    <t>MTFR2NF/A</t>
  </si>
  <si>
    <t>iPad Pro 12,9" Wi-Fi 1 To - gris sidéral</t>
  </si>
  <si>
    <t>Catégorie 6 - Tablettes - Configuration 24</t>
  </si>
  <si>
    <t>MTFT2NF/A</t>
  </si>
  <si>
    <t>iPad Pro 12,9" Wi-Fi 1 To - argent</t>
  </si>
  <si>
    <t>MTHJ2NF/A</t>
  </si>
  <si>
    <t>iPad Pro 12,9" Wi-Fi &amp; Cellulaire 64 Go - gris sidéral</t>
  </si>
  <si>
    <t>Catégorie 6 - Tablettes - Configuration 25</t>
  </si>
  <si>
    <t>MTHP2NF/A</t>
  </si>
  <si>
    <t>iPad Pro 12,9" Wi-Fi &amp; Cellulaire 64 Go - argent</t>
  </si>
  <si>
    <t>MTHV2NF/A</t>
  </si>
  <si>
    <t>iPad Pro 12,9" Wi-Fi &amp; Cellulaire 256 Go - gris sidéral</t>
  </si>
  <si>
    <t>Catégorie 6 - Tablettes - Configuration 26</t>
  </si>
  <si>
    <t>MTJ62NF/A</t>
  </si>
  <si>
    <t>iPad Pro 12,9" Wi-Fi &amp; Cellulaire 256 Go - argent</t>
  </si>
  <si>
    <t>MTJD2NF/A</t>
  </si>
  <si>
    <t>iPad Pro 12,9" Wi-Fi &amp; Cellulaire 512 Go - gris sidéral</t>
  </si>
  <si>
    <t>Catégorie 6 - Tablettes - Configuration 27</t>
  </si>
  <si>
    <t>MTJJ2NF/A</t>
  </si>
  <si>
    <t>iPad Pro 12,9" Wi-Fi &amp; Cellulaire 512 Go - argent</t>
  </si>
  <si>
    <t>MTJP2NF/A</t>
  </si>
  <si>
    <t>iPad Pro 12,9" Wi-Fi &amp; Cellulaire 1 To - gris sidéral</t>
  </si>
  <si>
    <t>Catégorie 6 - Tablettes - Configuration 28</t>
  </si>
  <si>
    <t>MTJV2NF/A</t>
  </si>
  <si>
    <t>iPad Pro 12,9" Wi-Fi &amp; Cellulaire 1 To - argent</t>
  </si>
  <si>
    <t>MD836ZM/A</t>
  </si>
  <si>
    <t>Apple adaptateur secteur USB 12W</t>
  </si>
  <si>
    <t>XT-XPD14</t>
  </si>
  <si>
    <t>Xtorm PowerCar Plug USB-C - 1xUSB 5V/2.4A - 1xUSB-C 5V/3A maximum</t>
  </si>
  <si>
    <t>MR912FD/A</t>
  </si>
  <si>
    <t>Apple TV 32 Go (processeur A8 - Apple-Wifi 802.11ac - sortie HDMI - Ethernet 10/100Base-T - port USB-C)</t>
  </si>
  <si>
    <t>ATVEN35</t>
  </si>
  <si>
    <t>Maclocks Apple TV 4G Security Mount (support de fixation et sécurisation - compatible VESA 75)</t>
  </si>
  <si>
    <t>99MO023207</t>
  </si>
  <si>
    <t>Moshi adaptateur vidéo HDMI vers VGA avec connecteur audio 3,5 mm</t>
  </si>
  <si>
    <t>XT-XB200U</t>
  </si>
  <si>
    <t>Xtorm Power Bank Travel 6.700 (batterie externe 6 700 mAH - câble recharge USB amovible - deux ports USB - 158 g)</t>
  </si>
  <si>
    <t>XT-XB201U</t>
  </si>
  <si>
    <t>Xtorm Power Bank Explore 9.000 (batterie externe 9 000 mAH - câble recharge USB amovible - deux ports USB - 214 g)</t>
  </si>
  <si>
    <t>D6141F/A</t>
  </si>
  <si>
    <t>Apple carte iTunes 10 € distribution électronique</t>
  </si>
  <si>
    <t>IB11</t>
  </si>
  <si>
    <t>D6143F/A</t>
  </si>
  <si>
    <t>Apple carte iTunes 25 € distribution électronique</t>
  </si>
  <si>
    <t>D6096F/A</t>
  </si>
  <si>
    <t>Apple carte iTunes 50 € distribution électronique</t>
  </si>
  <si>
    <t>MNHF2ZM/A</t>
  </si>
  <si>
    <t>Apple écouteurs EarPods avec télécommande et microphone pour iPad ou iPhone</t>
  </si>
  <si>
    <t>MMTN2ZM/A</t>
  </si>
  <si>
    <t>Apple écouteurs EarPods avec télécommande et microphone avec connecteur Lightning</t>
  </si>
  <si>
    <t>MCK-JACK</t>
  </si>
  <si>
    <t>Kallysta micro casque pour iPad</t>
  </si>
  <si>
    <t>KALLYSTA</t>
  </si>
  <si>
    <t xml:space="preserve">MCK-JACK </t>
  </si>
  <si>
    <t>CL15UTL</t>
  </si>
  <si>
    <t>Maclocks Universal Tablet Lock (plaque de sécurité préencollée et kit antivol à clé de 1,8 m)</t>
  </si>
  <si>
    <t>Be.ez LE rush En Ville Lagoon Dream gris/cyan pour iPad 7,9" ou 9,7" ou 10,5"</t>
  </si>
  <si>
    <t>ADP4B</t>
  </si>
  <si>
    <t>Adonit Jot Pro 4 - stylet pointe fine avec embout amortisseur de précision et capuchon magnétique - noir</t>
  </si>
  <si>
    <t>ADONIT</t>
  </si>
  <si>
    <t>JBLGO2BLK</t>
  </si>
  <si>
    <t>JBL Go 2 noir (système audio sans fil Bluetooth 4.1 - fonction kit main libre - autonomie 6h - entrée auxiliaire 3,5mm)</t>
  </si>
  <si>
    <t>JBL</t>
  </si>
  <si>
    <t>JBLGO2GRAY</t>
  </si>
  <si>
    <t>JBL Go 2 gris (système audio sans fil Bluetooth 4.1 - fonction kit main libre - autonomie 6h - entrée auxiliaire 3,5mm)</t>
  </si>
  <si>
    <t>﻿MW-300022-P</t>
  </si>
  <si>
    <t>MW Folio Slim noir coque arrière transparente - pour iPad 9,7"</t>
  </si>
  <si>
    <t>﻿MW-300024-P</t>
  </si>
  <si>
    <t>MW Folio Slim rouge coque arrière transparente - pour iPad 9,7"</t>
  </si>
  <si>
    <t>STM-222-155JW-01</t>
  </si>
  <si>
    <t>STM étui Dux pour iPad 9,7" - noir et face arrière transparente - éducation</t>
  </si>
  <si>
    <t>STM</t>
  </si>
  <si>
    <t>STM-222-155JW-29</t>
  </si>
  <si>
    <t>STM étui Dux pour iPad 9,7" - rouge et face arrière transparente - éducation</t>
  </si>
  <si>
    <t>﻿MW-200016</t>
  </si>
  <si>
    <t>MW MeeGlass+ protection d'écran verre trempé pour iPad 9,7"</t>
  </si>
  <si>
    <t>MQ4L2ZM/A</t>
  </si>
  <si>
    <t>Apple Smart Cover polyuréthane gris anthracite pour iPad 9,7"</t>
  </si>
  <si>
    <t>MQ4M2ZM/A</t>
  </si>
  <si>
    <t>Apple Smart Cover polyuréthane blanc pour iPad 9,7"</t>
  </si>
  <si>
    <t>MQ4P2ZM/A</t>
  </si>
  <si>
    <t>Apple Smart Cover polyuréthane bleu nuit pour iPad 9,7"</t>
  </si>
  <si>
    <t>MQ4Q2ZM/A</t>
  </si>
  <si>
    <t>Apple Smart Cover polyuréthane rose des sables pour iPad 9,7"</t>
  </si>
  <si>
    <t>MD826ZM/A</t>
  </si>
  <si>
    <t>Apple adaptateur audio vidéo numérique HDMI - Lightning</t>
  </si>
  <si>
    <t>MD821ZM/A</t>
  </si>
  <si>
    <t>Apple adaptateur Lightning - câble USB pour appareil photo</t>
  </si>
  <si>
    <t>MK0W2ZM/A</t>
  </si>
  <si>
    <t>Apple adaptateur Lightning - USB 3 pour appareil photo</t>
  </si>
  <si>
    <t>GC39940</t>
  </si>
  <si>
    <t>Griffin PowerJolt SE Compact Car Charger pour iPad, iPhone, iPod Lightning</t>
  </si>
  <si>
    <t>MD825ZM/A</t>
  </si>
  <si>
    <t>Apple adaptateur vidéo VGA - Lightning</t>
  </si>
  <si>
    <t>MJYT2ZM/A</t>
  </si>
  <si>
    <t>Apple adaptateur Lightning - lecteur de carte SD</t>
  </si>
  <si>
    <t>MQUE2ZM/A</t>
  </si>
  <si>
    <t>Apple câble USB - Lightning 1 m</t>
  </si>
  <si>
    <t>XT-CX002</t>
  </si>
  <si>
    <t>Xtorm câble USB - Lightning 1,0 m - certifié MFI - nylon tressé - blanc &amp; orange</t>
  </si>
  <si>
    <t>XT-CX010</t>
  </si>
  <si>
    <t>Xtorm câble USB - Lightning 2,5 m - certifié MFI - nylon tressé - blanc &amp; orange</t>
  </si>
  <si>
    <t>MQGJ2ZM/A</t>
  </si>
  <si>
    <t>Apple câble Lightning - USB-C 1 m</t>
  </si>
  <si>
    <t>MKQ42ZM/A</t>
  </si>
  <si>
    <t>Apple câble Lightning - USB-C 2 m</t>
  </si>
  <si>
    <t>F8J088bt</t>
  </si>
  <si>
    <t>Belkin Express Dock station d'accueil Lightning pour Apple iPad mini - iPad Air - iPad Pro 9,7"</t>
  </si>
  <si>
    <t>MW-300008-P</t>
  </si>
  <si>
    <t>MW Folio Slim noir coque arrière transparente pour iPad mini 4</t>
  </si>
  <si>
    <t>MW-300011-P</t>
  </si>
  <si>
    <t>MW Folio Slim rouge coque arrière transparente pour iPad mini 4</t>
  </si>
  <si>
    <t>STM222108GZ01-FR</t>
  </si>
  <si>
    <t>STM étui Dux pour iPad mini 4 - noir et face arrière transparente - éducation</t>
  </si>
  <si>
    <t>STM222108GZ29-FR</t>
  </si>
  <si>
    <t>STM étui Dux pour iPad mini 4 - rouge et face arrière transparente - éducation</t>
  </si>
  <si>
    <t>UAG-IPDM4-BLK-VP</t>
  </si>
  <si>
    <t>Urban Armor Gear coque folio composite pour iPad mini 4 – noir</t>
  </si>
  <si>
    <t>UAG</t>
  </si>
  <si>
    <t>UAG-IPDM4-RED-VP</t>
  </si>
  <si>
    <t>Urban Armor Gear coque folio composite pour iPad mini 4 – rouge</t>
  </si>
  <si>
    <t>THZ594GL</t>
  </si>
  <si>
    <t>Targus Versavu slim 360° Rotating - protection à rabat pour tablette - polyuréthane - noir - pour Apple iPad mini 2-3-4</t>
  </si>
  <si>
    <t>TARGUS</t>
  </si>
  <si>
    <t>IM4ZF2-BBF</t>
  </si>
  <si>
    <t>ZAGG Slim Book clavier AZERTY Bluetooth touches rétro-éclairées avec coque pour iPad mini 4</t>
  </si>
  <si>
    <t>ZAGG</t>
  </si>
  <si>
    <t>GB41353</t>
  </si>
  <si>
    <t>Griffin Survivor noir pour iPad mini 4 (protection anti saleté, anti sable, anti pluie, anti choc, anti vibration)</t>
  </si>
  <si>
    <t>﻿MW-200008</t>
  </si>
  <si>
    <t>MW MeeGlass+ protection d'écran verre trempé pour iPad mini 4</t>
  </si>
  <si>
    <t>MK0C2ZM/A</t>
  </si>
  <si>
    <t>Apple Pencil 1er génération pour iPad 9,7" 2018 et iPad Pro 2015 et 2017</t>
  </si>
  <si>
    <t>MLUN2ZM/A</t>
  </si>
  <si>
    <t>Apple pointes pour Apple Pencil - Lot de 4</t>
  </si>
  <si>
    <t>THZ634GL</t>
  </si>
  <si>
    <t>Targus Versavu - protection à rabat pour tablette - noir - pour Apple 9.7’’ - iPad Pro 9,7"- iPad Air 1 - iPad Air 2</t>
  </si>
  <si>
    <t>MPTL2F/A</t>
  </si>
  <si>
    <t>Apple Smart Keyboard AZERTY français pour iPad Pro 10,5"</t>
  </si>
  <si>
    <t>MPTL2LB/A</t>
  </si>
  <si>
    <t>Apple Smart Keyboard QWERTY américain pour iPad Pro 10,5"</t>
  </si>
  <si>
    <t>MPU92ZM/A</t>
  </si>
  <si>
    <t>Apple Smart Cover cuir havane pour iPad Pro 10,5''</t>
  </si>
  <si>
    <t>MPUA2ZM/A</t>
  </si>
  <si>
    <t>Apple Smart Cover cuir bleu nuit pour iPad Pro 10,5''</t>
  </si>
  <si>
    <t>MPUD2ZM/A</t>
  </si>
  <si>
    <t>Apple Smart Cover cuir noir pour iPad Pro 10,5''</t>
  </si>
  <si>
    <t>UA-IPDP10.5-E-BK</t>
  </si>
  <si>
    <t>Urban Armor Gear étui port-folio Metropolis noir pour iPad Air 10,5" et iPad Pro 10,5" - porte stylet Pencil</t>
  </si>
  <si>
    <t>UA-IPDP10.5-E-MG</t>
  </si>
  <si>
    <t>Urban Armor Gear étui port-folio Metropolis rouge pour iPad Air 10,5" etiPad Pro 10,5" - porte stylet Pencil</t>
  </si>
  <si>
    <t>MW-200019-P</t>
  </si>
  <si>
    <t>MW MeeGlass+ protection d'écran verre trempé pour iPad Pro 10,5</t>
  </si>
  <si>
    <t>ID7ZF2-BBF</t>
  </si>
  <si>
    <t>ZAGG Slim Book clavier AZERTY Bluetooth touches rétro-éclairées avec coque pour iPad Pro 12,9" (2016-2017)</t>
  </si>
  <si>
    <t>920-008435</t>
  </si>
  <si>
    <t>Logitech Slim Combo noir étui pour iPad Pro 12,9" (2016-2017) avec clavier rétroéclairé amovible Smart connector français </t>
  </si>
  <si>
    <t>LOGITECH</t>
  </si>
  <si>
    <t>ST-222-164L01</t>
  </si>
  <si>
    <t>STM étui Dux Plus Gen2 pour iPad Pro 12,9" (2016-2017) - version Educ - noir arrière transparent - porte stylet Apple Pencil</t>
  </si>
  <si>
    <t>ST-222-165L29</t>
  </si>
  <si>
    <t>STM étui Dux Plus Gen2 pour iPad Pro 12,9'' (2016-2017) rouge et face arrière transparente - porte stylet Apple Pencil</t>
  </si>
  <si>
    <t>UA-IPDP12G2-E-BK</t>
  </si>
  <si>
    <t>Urban Armor Gear étui port-folio Metropolis noir pour iPad Pro 12,9" (2016-2017) - porte stylet Pencil</t>
  </si>
  <si>
    <t>THZ631GL</t>
  </si>
  <si>
    <t>Targus Versavu 360° Rotating - protection à rabat pour tablette - polyuréthane - noir - pour Apple iPad Pro 12,9" (2016-2017)</t>
  </si>
  <si>
    <t>MW-200010</t>
  </si>
  <si>
    <t>MW MeeGlass+ protection d'écran verre trempé pour iPad Pro 12,9" (2016-2017)</t>
  </si>
  <si>
    <t>SDIX30C-016G-GN6NN</t>
  </si>
  <si>
    <t>SanDisk iXpand 16 Go - lecteur flash avec ports USB 3.0 et Lightning</t>
  </si>
  <si>
    <t>SANDISK</t>
  </si>
  <si>
    <t>SDIX30C-032G-GN6NN</t>
  </si>
  <si>
    <t>SanDisk iXpand 32 Go - lecteur flash avec ports USB 3.0 et Lightning</t>
  </si>
  <si>
    <t>MONTAB16HCR4</t>
  </si>
  <si>
    <t>LapCabby charriot TabCabby 16H compact range charge seule – stockage horizontal pour 16 iPad (câble USB-Lightning non inclus)</t>
  </si>
  <si>
    <t>LAPCABBY</t>
  </si>
  <si>
    <t>MONTAB32HCR4</t>
  </si>
  <si>
    <t>LapCabby charriot TabCabby 32H compact range charge seule – stockage horizontal pour 32 iPad (câble USB-Lightning non inclus)</t>
  </si>
  <si>
    <t>MONTAB20VR4</t>
  </si>
  <si>
    <t>LapCabby charriot TabCabby 20-32V compact range charge seule – 4 paniers pour 20 à 32 iPad (câble USB-Lightning non inclus)</t>
  </si>
  <si>
    <t>LNC10236FR</t>
  </si>
  <si>
    <t>Lockncharge Joey 40 - charriot charge pour 40 iPad sans panier et sans câble USB - Lightning</t>
  </si>
  <si>
    <t>LOCKNCHARGE</t>
  </si>
  <si>
    <t>LNC10143FRANCE</t>
  </si>
  <si>
    <t>Lockncharge Carrier 40 - charriot charge pour 40 iPad avec panier et sans câble USB - Lightning</t>
  </si>
  <si>
    <t>MONTAB16HCR4SY</t>
  </si>
  <si>
    <t>LapCabby charriot TabCabby 16H compact range charge &amp; sync – stockage horizontal pour 16 iPad (câble USB-Lightning non inclus)</t>
  </si>
  <si>
    <t>MONTAB32HCR4SY</t>
  </si>
  <si>
    <t>LapCabby charriot TabCabby 32H compact range charge &amp; sync – stockage horizontal pour 32 iPad (câble USB-Lightning non inclus)</t>
  </si>
  <si>
    <t>MONTAB20VR4SY</t>
  </si>
  <si>
    <t>LapCabby charriot TabCabby 20-32V compact range charge &amp; sync – 4 paniers pour 20 à 32 iPad (câble USB-Lightning non inclus)</t>
  </si>
  <si>
    <t>LNC10166</t>
  </si>
  <si>
    <t>Lockncharge iQ30 - charriot synchro &amp; charge pour 30 iPad avec panier avec câble USB - Lightning</t>
  </si>
  <si>
    <t>CPCF-C15-iPD05-200</t>
  </si>
  <si>
    <t>Kallysta Apollo 15 (charriot de transport, charge et synchronisation pour 15 iPad 7,9'' ou 9,7'')</t>
  </si>
  <si>
    <t xml:space="preserve">CPCF-C15-iPD05-200 </t>
  </si>
  <si>
    <t>KC-C15</t>
  </si>
  <si>
    <t>Kallysta kit de 15 câbles Lightning MFI</t>
  </si>
  <si>
    <t>KL-C15</t>
  </si>
  <si>
    <t>Kallysta option LED (témoin de charge en façade)</t>
  </si>
  <si>
    <t>KN-C15</t>
  </si>
  <si>
    <t>Kallysta numérotation des emplacements iPad</t>
  </si>
  <si>
    <t>KM-CH</t>
  </si>
  <si>
    <t>Kallysta kit de marquage magnétique (pour tous les chariots Apollo)</t>
  </si>
  <si>
    <t xml:space="preserve">KM-CH </t>
  </si>
  <si>
    <t>KSECU-CH</t>
  </si>
  <si>
    <t>Kallysta kit de sécurisation murale (pour tous les chariots Apollo)</t>
  </si>
  <si>
    <t xml:space="preserve">KSECU-CH </t>
  </si>
  <si>
    <t>CPCF-C30-iPD05-200</t>
  </si>
  <si>
    <t>Kallysta Apollo 30 (charriot de transport, charge et synchronisation pour 30 iPad 7,9'' ou 9,7'')</t>
  </si>
  <si>
    <t xml:space="preserve">CPCF-C30-iPD05-200 </t>
  </si>
  <si>
    <t>KC-C30</t>
  </si>
  <si>
    <t>Kallysta kit de 30 câbles Lightning MFI</t>
  </si>
  <si>
    <t>KL-C30</t>
  </si>
  <si>
    <t>KN-C30</t>
  </si>
  <si>
    <t>SRV-MES-1</t>
  </si>
  <si>
    <t>Kallysta mise en service sur site</t>
  </si>
  <si>
    <t>CPCF-C48-iPD05-200</t>
  </si>
  <si>
    <t>Kallysta Apollo 48 (charriot de transport et charge petit format pour 48 iPad 7,9'' ou 9,7'') - synchronisation en option</t>
  </si>
  <si>
    <t>KC-C48</t>
  </si>
  <si>
    <t>Kallysta kit de 48 câbles Lightning MFI</t>
  </si>
  <si>
    <t>KS-C48</t>
  </si>
  <si>
    <t>Kallysta option Kit de Synchronisation - Système de synchronisation USB pour les 48 tablettes, via 2 connexions USB extérieures</t>
  </si>
  <si>
    <t>KL-C48</t>
  </si>
  <si>
    <t>KN-C48</t>
  </si>
  <si>
    <t>Kallysta option Numérotation des emplacements iPad</t>
  </si>
  <si>
    <t>CMCF-C60-iPD05-200</t>
  </si>
  <si>
    <t>Kallysta Apollo 60 (charriot de transport, charge et synchronisation pour 60 iPad 7,9'' ou 9,7'')</t>
  </si>
  <si>
    <t xml:space="preserve">CMCF-C60-iPD05-200 </t>
  </si>
  <si>
    <t>KC-C60</t>
  </si>
  <si>
    <t>Kallysta kit de 60 câbles Lightning MFI</t>
  </si>
  <si>
    <t>KL-C60</t>
  </si>
  <si>
    <t>KN-C60</t>
  </si>
  <si>
    <t>CGCF-C90-iPD05-200</t>
  </si>
  <si>
    <t>Kallysta Apollo 90 (charriot de transport, charge et synchronisation pour 90 iPad 7,9'' ou 9,7'')</t>
  </si>
  <si>
    <t xml:space="preserve">KC-C90 </t>
  </si>
  <si>
    <t>Kallysta kit de 90 câbles Lightning MFI</t>
  </si>
  <si>
    <t>KL-C90</t>
  </si>
  <si>
    <t>KN-C90</t>
  </si>
  <si>
    <t>KPBSUP-C90</t>
  </si>
  <si>
    <t>Kallysta poignées supplémentaires</t>
  </si>
  <si>
    <t>CGCF-C120-iPD05-200</t>
  </si>
  <si>
    <t>Kallysta Apollo 120 (charriot de transport, charge et synchronisation pour 120 iPad 7,9'' ou 9,7'')</t>
  </si>
  <si>
    <t>KC-C120</t>
  </si>
  <si>
    <t>Kallysta kit de 120 câbles Lightning MFI</t>
  </si>
  <si>
    <t xml:space="preserve">KC-C120 </t>
  </si>
  <si>
    <t>KL-C120</t>
  </si>
  <si>
    <t>KN-C120</t>
  </si>
  <si>
    <t>KPBSUP-C120</t>
  </si>
  <si>
    <t>SRV-MES-2</t>
  </si>
  <si>
    <t>MGCF-D24-MB13-iPD08</t>
  </si>
  <si>
    <t>Kallysta malle Magellan KSync D24 docking pour 24 iPad 9,7" (emplacement pour 1 portable 13'', 1 borne Airport Express, charge et synchronisation fermée)</t>
  </si>
  <si>
    <t>MGCF-D36-iPD08</t>
  </si>
  <si>
    <t>Kallysta malle Magellan KSync D36 docking pour 36 iPad 9,7'' Lightning (1 borne Airport Express - charge fermée)</t>
  </si>
  <si>
    <t>MONLYTE16SD</t>
  </si>
  <si>
    <t>LapCabby armoire Lyte 16 Single charge seule – Armoire de recharge avec porte unique à clé pour 16 iPad (câble USB-Lightning non inclus)</t>
  </si>
  <si>
    <t>MONLYTE16MD</t>
  </si>
  <si>
    <t>LapCabby armoire Lyte 16 Multi charge seule – Armoire de recharge 16 compartiments à code pour iPad (câble USB-Lightning non inclus)</t>
  </si>
  <si>
    <t>LNC10013FRANCE</t>
  </si>
  <si>
    <t>Lockncharge Fuyl tower charge seule - armoire de recharge 15 compatiments à code, administration à distance réseau</t>
  </si>
  <si>
    <t>MONDESCABBY/CO</t>
  </si>
  <si>
    <t>LapCabby caisson DeskCabby 12 charge seule – caisson de recharge pour 12 iPad (câble USB-Lightning non inclus)</t>
  </si>
  <si>
    <t>LNC10049</t>
  </si>
  <si>
    <t>Lockncharge CarryOn - caisson de recharge ultra mobile pour 5 iPad</t>
  </si>
  <si>
    <t>LNC7121EUUK</t>
  </si>
  <si>
    <t>Lockncharge iQ10 Charging Station - caisson de recharge avec deux panier pour 10 iPad livré sans câbles USB Lightning</t>
  </si>
  <si>
    <t>K67862EU</t>
  </si>
  <si>
    <t>Kensington coffre de chargement et de synchronisation Universel pour 10 tablettes - garantie 2 ans</t>
  </si>
  <si>
    <t>K67864WWA</t>
  </si>
  <si>
    <t>Kensington pack de 5 câbles d'alimentation et de synchronisation pour tablettes, Lightning vers USB - 28,5 cm</t>
  </si>
  <si>
    <t>MONDESCABBY</t>
  </si>
  <si>
    <t>LapCabby caisson DeskCabby 12 charge &amp; sync – caisson de synchro &amp; recharge pour 12 iPad (câble USB-Lightning non inclus)</t>
  </si>
  <si>
    <t>LNC7120EUUK-FR</t>
  </si>
  <si>
    <t>Lockncharge iQ10 Sync Charge Station - caisson de recharge &amp; synchronisation avec deux panier pour 10 iPad livré avec câbles USB Lightning</t>
  </si>
  <si>
    <t>F8M990VFWHT</t>
  </si>
  <si>
    <t>Belkin chargeur secteur Family Rockstar - 4 ports USB</t>
  </si>
  <si>
    <t>MC461Z/A</t>
  </si>
  <si>
    <t>Apple adaptateur secteur MagSafe 60 W pour MacBook Pro 13"</t>
  </si>
  <si>
    <t>MC747Z/A</t>
  </si>
  <si>
    <t>Apple adaptateur secteur MagSafe 45 W pour MacBook Air</t>
  </si>
  <si>
    <t>MC556Z/B</t>
  </si>
  <si>
    <t>Apple adaptateur secteur MagSafe 85 W pour MacBook Pro 15"</t>
  </si>
  <si>
    <t>C2G câble DisplayPort (20 pins male) &lt;-&gt; Mini DisplayPort (20 pins male) - longueur 2 m</t>
  </si>
  <si>
    <t>C2G</t>
  </si>
  <si>
    <t>JBLT110BTBLK</t>
  </si>
  <si>
    <t>JBL écouteurs Bluetooth E110BT (télécommande/micro - autonomie 6h)</t>
  </si>
  <si>
    <t>HA-JBLE45BTBLK</t>
  </si>
  <si>
    <t xml:space="preserve">JBL casque microphone E45BT Bluetooth noir (casque sans fil Bluetooth supra auriculaire - microphone intégré - connecteur audio 3,5 mm) </t>
  </si>
  <si>
    <t>HA-JBLT500BLK</t>
  </si>
  <si>
    <t>JBL casque TUNE500 noir (casque filaire supra auriculaire - microphone intégré - connecteur audio 3,5 mm)</t>
  </si>
  <si>
    <t>HA-JBLT500BTBLK</t>
  </si>
  <si>
    <t>JBL casque TUNE500BT sans fil noir (casque sans fil supra auriculaire - microphone intégré)</t>
  </si>
  <si>
    <t>981-000519</t>
  </si>
  <si>
    <t>Logitech casque microphone Headset stéréo H650e - filaire - Plug &amp; Play USB</t>
  </si>
  <si>
    <t>BLD01CL</t>
  </si>
  <si>
    <t xml:space="preserve">MacLocks The Blade - kit de sécurité universel - avec câble verrou à combinaison - argent </t>
  </si>
  <si>
    <t>BLD01KL</t>
  </si>
  <si>
    <t xml:space="preserve">MacLocks The Blade - kit de sécurité universel - avec câble verrou à clé - argent </t>
  </si>
  <si>
    <t>D31272</t>
  </si>
  <si>
    <t>Dicota Secret 2-Way protection d'écran filtre de confidentialité pour MacBook Air 13"</t>
  </si>
  <si>
    <t>D31588</t>
  </si>
  <si>
    <t>Dicota Secret 2-Way filtre de confidentialité magnétique pour MacBook 12"</t>
  </si>
  <si>
    <t>D31589</t>
  </si>
  <si>
    <t>Dicota Secret 2-Way filtre de confidentialité magnétique pour MacBook Air 13" / Pro 13" / Retina 13"</t>
  </si>
  <si>
    <t>D31590</t>
  </si>
  <si>
    <t>Dicota Secret 2-Way filtre de confidentialité magnétique pour MacBook Pro Retina 15"</t>
  </si>
  <si>
    <t>D31591</t>
  </si>
  <si>
    <t>Dicota Secret 2-Way filtre de confidentialité magnétique pour MacBook Pro 13" Thunderbolt 3 et Touch Bar</t>
  </si>
  <si>
    <t>D31592</t>
  </si>
  <si>
    <t>Dicota Secret 2-Way filtre de confidentialité magnétique pour MacBook Pro 15" Touch Bar</t>
  </si>
  <si>
    <t>D31275</t>
  </si>
  <si>
    <t>Dicota Secret 2-Way protection d'écran filtre de confidentialité pour iMac 21,5'' Retina</t>
  </si>
  <si>
    <t>D31276</t>
  </si>
  <si>
    <t>Dicota Secret 2-Way protection d'écran filtre de confidentialité pour iMac 27'' Retina</t>
  </si>
  <si>
    <t>PMH63VT-FR</t>
  </si>
  <si>
    <t xml:space="preserve">APC SurgeArrest multiprise 230 V parafoudre 6 prises </t>
  </si>
  <si>
    <t>BE325-FR</t>
  </si>
  <si>
    <t xml:space="preserve">APC onduleur Back-UPS ES 325VA / 185W - 4 connecteurs standard </t>
  </si>
  <si>
    <t>AMU30EUZ</t>
  </si>
  <si>
    <t>Targus souris optique USB avec adaptateur PS/2</t>
  </si>
  <si>
    <t>910-004913</t>
  </si>
  <si>
    <t>Logitech souris optique B330 Silent Plus sans fil - noir</t>
  </si>
  <si>
    <t>K72426EU</t>
  </si>
  <si>
    <t>Kensington Presenter Expert Green (Télécommande de présentation radio - laser vert - contrôle du curseur - housse transport)</t>
  </si>
  <si>
    <t>910-004861</t>
  </si>
  <si>
    <t>Logitech Spotlight télécommande de présentation sans fil gris sidéral - batterie rechargeable</t>
  </si>
  <si>
    <t>STFK24000400</t>
  </si>
  <si>
    <t>LaCie 6big 24 To Thunderbolt 3 - 6x4 To Serial ATA 7 200 tr/min Enterprise - garantie 5 ans</t>
  </si>
  <si>
    <t>STFJ72000400</t>
  </si>
  <si>
    <t>LaCie 12big 72 To Thunderbolt 3 - 12x6 To Serial ATA 7 200 tr/min Enterprise - garantie 5 ans</t>
  </si>
  <si>
    <t>CLE-USB3-16GB</t>
  </si>
  <si>
    <t>Kingston clé USB 3.0 DataTraveller 100 G3 16 Go</t>
  </si>
  <si>
    <t>KINGSTON</t>
  </si>
  <si>
    <t>CLE-USB3-32GB</t>
  </si>
  <si>
    <t>Kingston clé USB 3.0 DataTraveller 100 G3 32 Go</t>
  </si>
  <si>
    <t>CLE-USB3-64GB</t>
  </si>
  <si>
    <t>Kingston clé USB 3.0 DataTraveller 100 G3 64 Go</t>
  </si>
  <si>
    <t>CLE-USB3-128GB</t>
  </si>
  <si>
    <t>Kingston clé USB 3.0 DataTraveller 100 G3 128 Go</t>
  </si>
  <si>
    <t>P-FD32GOTGSLTC-GE</t>
  </si>
  <si>
    <t>PNY clé USB 2 en 1 USB-C/USB 3.0 - 32 Go</t>
  </si>
  <si>
    <t>PNY</t>
  </si>
  <si>
    <t>P-FD64GOTGSLTC-GE</t>
  </si>
  <si>
    <t>PNY clé USB 2 en 1 USB-C/USB 3.0 - 64 Go</t>
  </si>
  <si>
    <t>MONLAP16HR4CO</t>
  </si>
  <si>
    <t>LapCabby LapCabby 16H R4C (charriot 16 emplacements pour MacBook Air, MacBook Pro 13 et 15)</t>
  </si>
  <si>
    <t>MONLAP32HR4CO</t>
  </si>
  <si>
    <t>LapCabby LapCabby 32H R4C (charriot 32 emplacements pour MacBook Air, MacBook Pro 13 et 15)</t>
  </si>
  <si>
    <t>D6105ZM/A</t>
  </si>
  <si>
    <t>Apple Remote Desktop 3 licence électronique monoposte</t>
  </si>
  <si>
    <t>Logiciels</t>
  </si>
  <si>
    <t>48219300-9</t>
  </si>
  <si>
    <t>IB02</t>
  </si>
  <si>
    <t>D6051ZM/A</t>
  </si>
  <si>
    <t>Apple Remote Desktop 3 licence électronique en volume (tranche à partir de 20 postes)</t>
  </si>
  <si>
    <t>D6109ZM/A</t>
  </si>
  <si>
    <t>Apple Final Cut Pro X licence électronique monoposte</t>
  </si>
  <si>
    <t>48213000-4</t>
  </si>
  <si>
    <t>D6070ZM/A</t>
  </si>
  <si>
    <t>Apple Final Cut Pro X licence électronique unitaire en volume (tranche à partir de 20 postes)</t>
  </si>
  <si>
    <t>D6110ZM/A</t>
  </si>
  <si>
    <t>Apple Motion licence électronique monoposte</t>
  </si>
  <si>
    <t>D6071ZM/A</t>
  </si>
  <si>
    <t>Apple Motion licence électronique unitaire en volume (tranche à partir de 20 postes)</t>
  </si>
  <si>
    <t>D6111ZM/A</t>
  </si>
  <si>
    <t>Apple Compressor licence électronique monoposte</t>
  </si>
  <si>
    <t>D6072ZM/A</t>
  </si>
  <si>
    <t>Apple Compressor licence électronique unitaire en volume (tranche à partir de 20 postes)</t>
  </si>
  <si>
    <t>D6626ZM/A</t>
  </si>
  <si>
    <t>Apple Logic Pro X licence électronique monoposte</t>
  </si>
  <si>
    <t>D6622ZM/A</t>
  </si>
  <si>
    <t>Apple Logic Pro X licence électronique unitaire en volume (tranche à partir de 20 postes)</t>
  </si>
  <si>
    <t>D6627ZM/A</t>
  </si>
  <si>
    <t>Apple MainStage licence électronique monoposte</t>
  </si>
  <si>
    <t>D6624ZM/A</t>
  </si>
  <si>
    <t>Apple MainStage licence électronique unitaire en volume (tranche à partir de 20 postes)</t>
  </si>
  <si>
    <t>FUS11-PRO-A</t>
  </si>
  <si>
    <t>VMWare Fusion 11 Pro licence éducation électronique macOS</t>
  </si>
  <si>
    <t>VMWARE</t>
  </si>
  <si>
    <t>IB01</t>
  </si>
  <si>
    <t>PDBIZ-ASUB-S03-1Y</t>
  </si>
  <si>
    <t>Parallels Desktop pour Mac Business Edition - abonnement éducation 1 utilisateur durée 1 an</t>
  </si>
  <si>
    <t>PARALLELS</t>
  </si>
  <si>
    <t>PDBIZ-ASUB-S03-2Y</t>
  </si>
  <si>
    <t>Parallels Desktop pour Mac Business Edition - abonnement éducation 1 utilisateur durée 2 ans</t>
  </si>
  <si>
    <t>PDBIZ-ASUB-S03-3Y</t>
  </si>
  <si>
    <t>Parallels Desktop pour Mac Business Edition - abonnement éducation 1 utilisateur durée 3 ans</t>
  </si>
  <si>
    <t>FQC-08920</t>
  </si>
  <si>
    <t>Microsoft Windows 10 Professionnel OEM 64bits</t>
  </si>
  <si>
    <t>MICROSOFT</t>
  </si>
  <si>
    <t>48620000-0</t>
  </si>
  <si>
    <t>Jamf forfait JumpStart pour Jamf Pro iOS - Remote 4 h + 4 h en deux sessions</t>
  </si>
  <si>
    <t>JAMF</t>
  </si>
  <si>
    <t xml:space="preserve"> 72211000-7 </t>
  </si>
  <si>
    <t>Jamf forfait JumpStart pour Jamf Pro macOS - 2 journées sur site</t>
  </si>
  <si>
    <t>Jamf forfait JumpStart pour Jamf Pro macOS &amp; iOS - 3 journées sur site</t>
  </si>
  <si>
    <t>Jamf forfait JumpStart pour Jamf Pro iOS - Remote 4 h</t>
  </si>
  <si>
    <t>EPS-ETIQ1</t>
  </si>
  <si>
    <t>Fourniture et pose d'une étiquette avec logo de l'établissement</t>
  </si>
  <si>
    <t>30199763-6</t>
  </si>
  <si>
    <t>EPS-ETIQ2</t>
  </si>
  <si>
    <t>Fourniture et pose d'une étiquette avec logo de l'établissement, numéro de série et adresse MAC</t>
  </si>
  <si>
    <t>MI4-STOPTRACK</t>
  </si>
  <si>
    <t>Fourniture et pose d'une plaque StopTrack avec identification marché et numéro d'identification</t>
  </si>
  <si>
    <t>EPS-GRAV-LOGO-TR1</t>
  </si>
  <si>
    <t>Gravure laser logo vectoriel &amp; texte unitaire - tranche 1</t>
  </si>
  <si>
    <t xml:space="preserve">79822200-4 </t>
  </si>
  <si>
    <t>EPS-GRAV-LOGO-TR2-20</t>
  </si>
  <si>
    <t>Gravure laser logo vectoriel &amp; texte unitaire - tranche de 2 à 20</t>
  </si>
  <si>
    <t>EPS-GRAV-LOGO-TR21-49</t>
  </si>
  <si>
    <t>Gravure laser logo vectoriel &amp; texte unitaire - tranche de 21 à 49</t>
  </si>
  <si>
    <t>EPS-GRAV-LOGO-TR50-99</t>
  </si>
  <si>
    <t>Gravure laser logo vectoriel &amp; texte unitaire - tranche de 50 à 99</t>
  </si>
  <si>
    <t>EPS-GRAV-LOGO-TR&gt;100</t>
  </si>
  <si>
    <t>Gravure laser logo vectoriel &amp; texte unitaire - tranche supérieure à 100</t>
  </si>
  <si>
    <t>EPS-INS-L5-MACOS-NIV1</t>
  </si>
  <si>
    <t>Forfait installation sur site poste macOS - niveau 1</t>
  </si>
  <si>
    <t>51611000-8</t>
  </si>
  <si>
    <t>EPS-INS-L5-MACOS-NIV2</t>
  </si>
  <si>
    <t>Forfait installation sur site poste macOS - niveau 2</t>
  </si>
  <si>
    <t>EPS-INS-L5-IOS-NIV1</t>
  </si>
  <si>
    <t>Forfait installation sur site poste iOS - niveau 1</t>
  </si>
  <si>
    <t>EPS-INS-L5-IOS-NIV2</t>
  </si>
  <si>
    <t>Forfait installation sur site poste iOS - niveau 2</t>
  </si>
  <si>
    <t>﻿EPS-FOR-IOS-2H</t>
  </si>
  <si>
    <t>﻿Forfait transfert de compétence iOS  2 heures sur site - mono utilisateur</t>
  </si>
  <si>
    <t>﻿EPS-FOR-IOS-1/2J</t>
  </si>
  <si>
    <t>﻿Forfait transfert de compétence iOS  1/2 journée sur site - mono utilisateur</t>
  </si>
  <si>
    <t>﻿EPS-FOR-IOS-1J</t>
  </si>
  <si>
    <t>﻿Forfait transfert de compétence iOS  1 journée sur site - mono utilisateur</t>
  </si>
  <si>
    <t>﻿EPS-FOR-MACOS-2H</t>
  </si>
  <si>
    <t>﻿Forfait transfert de compétence macOS  2 heures sur site - mono utilisateur</t>
  </si>
  <si>
    <t>﻿EPS-FOR-MACOS-1/2J</t>
  </si>
  <si>
    <t>﻿Forfait transfert de compétence macOS  1/2 journée sur site - mono utilisateur</t>
  </si>
  <si>
    <t>﻿EPS-FOR-MACOS-1J</t>
  </si>
  <si>
    <t>﻿Forfait transfert de compétence macOS  1 journée sur site - mono utilisateur</t>
  </si>
  <si>
    <t>﻿EPS-REG-TECN2-2H</t>
  </si>
  <si>
    <t>﻿Forfait mise à disposition 2 heures sur site d'un technicien niveau 2</t>
  </si>
  <si>
    <t>﻿EPS-REG-TECN2-1/2J</t>
  </si>
  <si>
    <t>﻿Forfait mise à disposition 1/2 journée sur site d'un technicien niveau 2</t>
  </si>
  <si>
    <t>﻿EPS-REG-TECN2-1J</t>
  </si>
  <si>
    <t>﻿Forfait mise à disposition 1 journée sur site d'un technicien niveau 2</t>
  </si>
  <si>
    <t>﻿EPS-REG-INGN3-1J</t>
  </si>
  <si>
    <t xml:space="preserve">Forfait mise à disposition ingénieur technique niveau 3 - 1 journée sur site </t>
  </si>
  <si>
    <t>EPS-CREA-MASTER</t>
  </si>
  <si>
    <t>Forfait création master macOS en atelier et validation par le client (outil Deploy Studio)</t>
  </si>
  <si>
    <t>EPS-DEPLOY-MASTER</t>
  </si>
  <si>
    <t>Forfait intégration d'un master sur un ordinateur macOS en atelier</t>
  </si>
  <si>
    <t>MW-500002-P</t>
  </si>
  <si>
    <t>MW Souris optique USB 3 boutons et une molette de défilement</t>
  </si>
  <si>
    <t>F5L904EDBLK</t>
  </si>
  <si>
    <t>Belkin Qode Ultimate Lite Keyboard Case gris sidéral pour iPad 9,7" (étui port folio avec clavier intégré aluminium VF Bluetooth)</t>
  </si>
  <si>
    <t>B2B140CA</t>
  </si>
  <si>
    <t>Belkin Store and Charge Go station d'accueil et de recharge (jusqu'à 10 appareils) avec bacs amovibles</t>
  </si>
  <si>
    <t>MQD22FD/A</t>
  </si>
  <si>
    <t>Apple TV 4K 32 Go (processeur A10X - Apple-Wifi 802.11ac - sortie HDMI - Gigabit Ethernet)</t>
  </si>
  <si>
    <t>MP7P2FD/A</t>
  </si>
  <si>
    <t>Apple TV 4K 64 Go (processeur A10X - Apple-Wifi 802.11ac - sortie HDMI - Gigabit Ethernet)</t>
  </si>
  <si>
    <t>MQGD2ZM/A</t>
  </si>
  <si>
    <t>Apple télécommande Siri Remote</t>
  </si>
  <si>
    <t>ST-222-164JV01</t>
  </si>
  <si>
    <t>STM étui Dux Plus Folio pour iPad Air 10,5" et iPad Pro 10,5" - version Educ -  noir et face arrière transparente</t>
  </si>
  <si>
    <t>ST-222-165JV29</t>
  </si>
  <si>
    <t>STM étui Dux Plus Folio pour iPad Air 10,5" et iPad Pro 10,5" - rouge et face arrière transparente</t>
  </si>
  <si>
    <t>99MO084213</t>
  </si>
  <si>
    <t>Moshi adaptateur multimédia USB-C 3-en-1 (2 ports USB - 1 port HDMI - lecteur carte SD) gris</t>
  </si>
  <si>
    <t>ADPBL</t>
  </si>
  <si>
    <t>Adonit Pixel - stylet pointe Bluetooth PixelPoint - noir</t>
  </si>
  <si>
    <t>F2CU038BTBLK</t>
  </si>
  <si>
    <t>Belkin adaptateur USB-C vers HDMI – 4K</t>
  </si>
  <si>
    <t>F2CU038btBLK</t>
  </si>
  <si>
    <t>F2CU040BTBLK</t>
  </si>
  <si>
    <t>Belkin adaptateur USB-C - Giga Ethernet noir pour MacBook 12" &amp; MacBook Pro Thunderbolt 3</t>
  </si>
  <si>
    <t>AV10175BT2M-BLK</t>
  </si>
  <si>
    <t>Belkin câble HDMI ultra haute vitesse - HDR et Dolby Vision</t>
  </si>
  <si>
    <t>AV10175bt2M-BLK</t>
  </si>
  <si>
    <t>B2B141CA</t>
  </si>
  <si>
    <t>Belkin Store and Charge Go station d'accueil et de recharge (jusqu'à 10 appareils) avec compartiments de rangement fixes</t>
  </si>
  <si>
    <t>JBLPULSE3BLKE</t>
  </si>
  <si>
    <t>JBL Pulse 3 (enceinte sans fil Bluetooth - puissance 20W - waterproof IPX7 - jeu de lumière LED - entrée audio 3,5 mm - autonomie 12 h)</t>
  </si>
  <si>
    <t>Jamf Pro macOS éducation - Licence annuelle par poste avec installation sur site (tranche 100 à 9999) - Nouveaux clients</t>
  </si>
  <si>
    <t>Jamf Pro macOS éducation - Licence annuelle par poste avec installation sur site (tranche + 10000) - Nouveaux clients</t>
  </si>
  <si>
    <t>48219300-10</t>
  </si>
  <si>
    <t>Jamf Pro iOS éducation - Licence annuelle par poste avec installation sur site (tranche 100 à 9999) - Nouveaux clients</t>
  </si>
  <si>
    <t>Jamf Pro iOS éducation - Licence annuelle par poste avec installation sur site (tranche + 10000) - Nouveaux clients</t>
  </si>
  <si>
    <t>Jamf Pro tvOS éducation - Licence annuelle par poste avec installation sur site (tranche 100 à 9999) - Nouveaux clients</t>
  </si>
  <si>
    <t>Jamf Pro tvOS éducation - Licence annuelle par poste avec installation sur site (tranche + 10000) - Nouveaux clients</t>
  </si>
  <si>
    <t>Jamf Pro macOS éducation - Licence cloud annuelle par poste (tranche 100 à 9999) - Nouveaux clients</t>
  </si>
  <si>
    <t>Jamf Pro macOS éducation - Licence cloud annuelle par poste (tranche + 10000) - Nouveaux clients</t>
  </si>
  <si>
    <t>Jamf Pro iOS éducation - Licence cloud annuelle par poste (tranche 100 à 9999) - Nouveaux clients</t>
  </si>
  <si>
    <t>Jamf Pro iOS éducation - Licence cloud annuelle par poste (tranche + 10000) - Nouveaux clients</t>
  </si>
  <si>
    <t>Jamf Pro tvOS éducation - Licence cloud annuelle par poste (tranche 100 à 9999) - Nouveaux clients</t>
  </si>
  <si>
    <t>Jamf Pro tvOS éducation - Licence cloud annuelle par poste (tranche + 10000) - Nouveaux clients</t>
  </si>
  <si>
    <t>Jamf Pro macOS éducation - Renouvellement licence annuelle par poste avec installation sur site (tranche 100 à 9999)</t>
  </si>
  <si>
    <t>Jamf Pro macOS éducation - Renouvellement licence annuelle par poste avec installation sur site (tranche + 10000)</t>
  </si>
  <si>
    <t>Jamf Pro iOS éducation - Renouvellement licence annuelle par poste avec installation sur site (tranche 100 à 9999)</t>
  </si>
  <si>
    <t>Jamf Pro iOS éducation - Renouvellement licence annuelle par poste avec installation sur site (tranche + 10000)</t>
  </si>
  <si>
    <t>Jamf Pro tvOS éducation - Renouvellement licence annuelle par poste avec installation sur site (tranche 100 à 9999)</t>
  </si>
  <si>
    <t>Jamf Pro tvOS éducation - Renouvellement licence annuelle par poste avec installation sur site (tranche + 10000)</t>
  </si>
  <si>
    <t>Jamf Pro macOS éducation - Renouvellement licence cloud annuelle par poste (tranche 100 à 9999)</t>
  </si>
  <si>
    <t>Jamf Pro macOS éducation - Renouvellement licence cloud annuelle par poste (tranche + 10000)</t>
  </si>
  <si>
    <t>Jamf Pro iOS éducation - Renouvellement licence cloud annuelle par poste (tranche 100 à 9999)</t>
  </si>
  <si>
    <t>Jamf Pro iOS éducation - Renouvellement licence cloud annuelle par poste (tranche + 10000)</t>
  </si>
  <si>
    <t>Jamf Pro tvOS éducation - Renouvellement licence cloud annuelle par poste (tranche 100 à 9999)</t>
  </si>
  <si>
    <t>Jamf Pro tvOS éducation - Renouvellement licence cloud annuelle par poste (tranche + 10000)</t>
  </si>
  <si>
    <t>FK318S-FR</t>
  </si>
  <si>
    <t>MATIAS</t>
  </si>
  <si>
    <t>FK318S</t>
  </si>
  <si>
    <t>MPCF-C-176</t>
  </si>
  <si>
    <t>Kallysta malle Magellan petit format 16 (malle de transport, charge fermée pour 16 iPad 7,9" ou 9,7" ou 10,5")</t>
  </si>
  <si>
    <t>KT-MMCF-C7P</t>
  </si>
  <si>
    <t>Kallysta kit de cales pour iPad mini</t>
  </si>
  <si>
    <t>KCT-MPCF</t>
  </si>
  <si>
    <t>Kallysta kit de charge des iPad - Charge fermée (Alimentation, système de ventilation actif, interrupteur, carte de charge)</t>
  </si>
  <si>
    <t>KSYNCT-MPCF</t>
  </si>
  <si>
    <t>Kallysta kit de charge &amp; synchronisation des iPad - Charge fermée (Alimentation, système de ventilation actif, interrupteur, carte de charge &amp; synchronisation, connecteur USB)</t>
  </si>
  <si>
    <t>KWUT-802.11ac-MPCF</t>
  </si>
  <si>
    <t>Kallysta kit WiFi Ultra-Thin (Borne WiFi Ultra-Thin 802.11ac, Alimentation, interrupteur, connecteur Ethernet)</t>
  </si>
  <si>
    <t>MMCF-C-MB13-200</t>
  </si>
  <si>
    <t>Kallysta malle Magellan moyen format 16 (malle de transport, emplacement pour 1 portable 13" charge fermée pour 16 iPad 7,9" ou 9,7" ou 10,5")</t>
  </si>
  <si>
    <t>KCL-C16</t>
  </si>
  <si>
    <t>Kallysta kit de 16 câbles Apple Lightning MFI</t>
  </si>
  <si>
    <t>KCT-MMCF</t>
  </si>
  <si>
    <t>KSYNCT-MMCF</t>
  </si>
  <si>
    <t>KWS-APExpress-MMCF</t>
  </si>
  <si>
    <t>Kallysta précâblage WiFi Standard - Pré-câblage WiFi airport Express (Alimentation, interrupteur, connecteur Ethernet)</t>
  </si>
  <si>
    <t>KWHP-Ruckus-MMCF</t>
  </si>
  <si>
    <t>Kallysta précâblage WiFi Haute et Ultra haute performance - Pré-câblage WiFi Ruckus R500 ou R600 (Alimentation, interrupteur, connecteur Ethernet)</t>
  </si>
  <si>
    <t>MGCF-C-MB13-176</t>
  </si>
  <si>
    <t>Kallysta malle Magellan grand format 32 (malle de transport, emplacement pour 1 portable 13", charge fermée pour 32 iPad 7,9" ou 9,7" ou 10,5")</t>
  </si>
  <si>
    <t>KT-MGCF-C7P</t>
  </si>
  <si>
    <t>KCL-C32</t>
  </si>
  <si>
    <t>Kallysta kit de 32 câbles Apple Lightning MFI</t>
  </si>
  <si>
    <t>KCT-MGCF</t>
  </si>
  <si>
    <t>KSYNCT-MGCF</t>
  </si>
  <si>
    <t>KWS-APExpress-MGCF</t>
  </si>
  <si>
    <t>KWHP-Ruckus-MGCF</t>
  </si>
  <si>
    <t>KS-604D</t>
  </si>
  <si>
    <t>Kallysta kit de sécurisation - Cadenas à code 4 chiffres (1 x Cadenas MasterLock 604D)</t>
  </si>
  <si>
    <t>MMCF-D16L-MB13-iP08</t>
  </si>
  <si>
    <t>Kallysta malle Magellan KSync D16L docking pour 16 iPad 9,7" + leds (emplacement pour 1 portable 13'', 1 borne Airport Express, charge et synchronisation fermée)</t>
  </si>
  <si>
    <t>MMCF-D16L-MB13-iP08-DUX</t>
  </si>
  <si>
    <t>Kallysta option avec housse STM DUX</t>
  </si>
  <si>
    <t>MGCF-D27-MB13-iPD08</t>
  </si>
  <si>
    <t>Kallysta malle Magellan KSync D27 docking pour 27 iPad 9,7" (emplacement pour 1 portable 13'', 1 borne Airport Express, charge et synchronisation fermée)</t>
  </si>
  <si>
    <t>RV-EXTGA-M-5</t>
  </si>
  <si>
    <t>Kallysta extension de garantie Malle Magellan de 3 à 5 ans (retour atelier)</t>
  </si>
  <si>
    <t>PiPP01</t>
  </si>
  <si>
    <t>Kallysta préparation de la malle en atelier (Installation et configuration malle, WiFi, tablettes)</t>
  </si>
  <si>
    <t>FKSYNC01</t>
  </si>
  <si>
    <t>Kallysta formation malle KSync iPad (usages, création de contenu) 1 jour (frais de déplacement compris)</t>
  </si>
  <si>
    <t>FKSYNC02</t>
  </si>
  <si>
    <t>Kallysta formation malle KSync iPad (usages, création de contenu) 2 jour (frais de déplacement compris)</t>
  </si>
  <si>
    <t>FKMESST01</t>
  </si>
  <si>
    <t>Kallysta mise en route sur site (livraison d'une solution paramétrée PiPP01) et prise en main de 2h sur site</t>
  </si>
  <si>
    <t>GB43543</t>
  </si>
  <si>
    <t>Griffin Survivor All-Terrain - Boîtier de protection pour tablette robuste silicone, polycarbonate, PET noir, fumé pour iPad 9,7"</t>
  </si>
  <si>
    <t>GB43427</t>
  </si>
  <si>
    <t>Griffin Survivor All-Terrain - Boîtier de protection pour tablette robuste silicone, polycarbonate, PET noir, fumé pour iPad Pro 10,5"</t>
  </si>
  <si>
    <t>ST-TCPHEM</t>
  </si>
  <si>
    <t>Satechi station d’accueil plug-in USB-C gris sidéral pour MacBook Pro 13’’ et 15’’ - 1 HDMI 4K mini DisplayPort 4K - 1 GigaBit Eth - 1 USB-C pass through 87W - 2 x USB 3.0 - 1 lecteur MSD</t>
  </si>
  <si>
    <t>XT-AL490</t>
  </si>
  <si>
    <t>Xtorm Power Bank Pro 41.600 (batterie externe 41 600 mAH - adaptateur AC - 1 port USB-C + 2 ports USB + 2 prises 220V - 1,4 kg)</t>
  </si>
  <si>
    <t>XT-XB203</t>
  </si>
  <si>
    <t>Xtorm Power Infinity 27.000 45W USB-C (batterie externe 27 000 mAH - câbles recharges USB amovible - 1 port USB-C + 3 ports USB - 633 g)</t>
  </si>
  <si>
    <t>F8J207bt04-BLK</t>
  </si>
  <si>
    <t>Belkin câble Lightning (M) vers USB (M) MIXIT DuraTek blindé 1,22 m noir pour Apple iPad/iPhone/iPod (Lightning)</t>
  </si>
  <si>
    <t>F5C412eb300W</t>
  </si>
  <si>
    <t>Belkin AC Anywhere - convertisseur continu-alternatif - 300 Watt</t>
  </si>
  <si>
    <t>KAPLA-CH01</t>
  </si>
  <si>
    <t>Kallysta Starter Kit - Kit de pilotage de l’alimentation du chariot à distance</t>
  </si>
  <si>
    <t>KAPLA-CH02</t>
  </si>
  <si>
    <t>Kallysta Extension - Boitier supplémentaire pour le Kit de pilotage de l’alimentation du chariot à distance</t>
  </si>
  <si>
    <t>C-TC-TC-K31-03</t>
  </si>
  <si>
    <t>PNY câble USB-C vers USB-C - 1m - noir</t>
  </si>
  <si>
    <t>P-FD16GOTGSLTC-GE</t>
  </si>
  <si>
    <t>PNY clé USB 2 en 1 USB-C/USB 3.0 - 16 Go</t>
  </si>
  <si>
    <t>MQ4H2ZM/A</t>
  </si>
  <si>
    <t>Apple câble Thunderbolt 3 ( USB-C ) 0,80 m</t>
  </si>
  <si>
    <t>GB42678-2</t>
  </si>
  <si>
    <t>Griffin Survivor All-Terrain - Boîtier de protection pour tablette robuste silicone, polycarbonate, PET noir, fumé pour iPad Pro 12,9"</t>
  </si>
  <si>
    <t> GB42678-2</t>
  </si>
  <si>
    <t>920-008443</t>
  </si>
  <si>
    <t>Logitech Slim Combo noir étui pour iPad Pro 10,5" avec clavier rétroéclairé amovible Smart connector français</t>
  </si>
  <si>
    <t> 920-008443</t>
  </si>
  <si>
    <t>241B7QUPBEB/00</t>
  </si>
  <si>
    <t>Philips moniteur 24'' LED B-line 241B7QUPBEB (HDMI, VGA, DisplayPort, USB-C, Ethernet - 16:9 résolution 1920x1080 - 5 ms - noir - TCO)</t>
  </si>
  <si>
    <t>PHILIPS</t>
  </si>
  <si>
    <t>258B6QUEB/00</t>
  </si>
  <si>
    <t>Philips moniteur 25'' LED Brilliance B-line 258B6QUEB (USB-C, HDMI, DVI-D, VGA, DisplayPort, USB, Ethernet - 16:9 résolution 2560x1440 - 5 ms - noir - TCO)</t>
  </si>
  <si>
    <t xml:space="preserve">272B7QUPBEB/00 </t>
  </si>
  <si>
    <t>Philips moniteur 27'' LED Brilliance B-line 272B7QUPBEB (USB-C, HDMI, DisplayPort, USB, Ethernet - 16:9 résolution 2560x1440 - 5 ms - noir - TCO)</t>
  </si>
  <si>
    <t>328P6AUBREB/00</t>
  </si>
  <si>
    <t>Philips moniteur 32'' LED Brilliance P-line 328P6AUBREB (HDMI, VGA, DisplayPort, USB-C, Ethernet - 16:9 résolution 2560x1440 - 4 ms - noir)</t>
  </si>
  <si>
    <t>328P6AUBREB/00 </t>
  </si>
  <si>
    <t xml:space="preserve">349P7FUBEB/00 </t>
  </si>
  <si>
    <t>Philips moniteur 34'' LED Brilliance P-line 349P7FUBEB (HDMI, DisplayPort, USB-C - 21:9 résolution 3440x1440 - 4 ms - noir)</t>
  </si>
  <si>
    <t>TSS312</t>
  </si>
  <si>
    <t>Thule Subterra Sleeve 12'' - housse pour MacBook 12” - ombre foncée</t>
  </si>
  <si>
    <t>Port Connect alimentation de remplacement 60 W MagSafe + port USB charge rapide</t>
  </si>
  <si>
    <t>Port Connect alimentation de remplacement 65 W USB-C - Prises EU et UK incluses pour MacBook, MacBook Air 2018 ou MacBook Pro 13,3"</t>
  </si>
  <si>
    <t>99MO022147</t>
  </si>
  <si>
    <t>Moshi Progeo chargeur secteur USB-C 65W pour MacBook, MacBook Air 2018 ou MacBook Pro 13,3"</t>
  </si>
  <si>
    <t>ST-222-190JW01</t>
  </si>
  <si>
    <t>STM étui Dux Plus Educ pour iPad 9,7" - noir et face arrière transparente - Polybag - porte stylet Apple pencil ou Logitech Crayon</t>
  </si>
  <si>
    <t>ST-222-190JW02</t>
  </si>
  <si>
    <t>F7U010vf06-SLV</t>
  </si>
  <si>
    <t>Belkin Chargeur secteur USB-C (45 W) avec câble pour MacBook, MacBook Air 2018 ou MacBook Pro 13,3"</t>
  </si>
  <si>
    <t>AD-ADPPBL</t>
  </si>
  <si>
    <t>Adonit Pixel Pro (spécial iPad Pro) - noir</t>
  </si>
  <si>
    <t>27MD5K</t>
  </si>
  <si>
    <t>LG moniteur 27'' LED IPS Retina 5K UltraFine (res. 5 120x 2 880 pixels - Luminosité : 500 cd/m² - 1 port Thunderbolt 3 - Caméra intégrée)</t>
  </si>
  <si>
    <t>LG</t>
  </si>
  <si>
    <t>ST-222-163JV01</t>
  </si>
  <si>
    <t>STM coque renforcée Dux Shell pour iPad Pro 10,5" - noir (compatible avec Apple Smart Keyboard, Smart Cover - porte Pencil)</t>
  </si>
  <si>
    <t>ST-222-163L01</t>
  </si>
  <si>
    <t>STM coque renforcée Dux Shell Gen2 pour iPad Pro 12,9" - noir (compatible avec Apple Smart Keyboard, Smart Cover - porte Pencil)</t>
  </si>
  <si>
    <t>99MO071906</t>
  </si>
  <si>
    <t>Moshi iGlaze coque de protection transparente pour MacBook Pro 13" Thunderbolt 3 sans Touch Bar</t>
  </si>
  <si>
    <t>ST-SALKPM</t>
  </si>
  <si>
    <t>Satechi Slim Wireless Keypad pavé numérique rechargeable Bluetooth gris sidéral</t>
  </si>
  <si>
    <t>ST-MCTCAM</t>
  </si>
  <si>
    <t>Satechi chargeur multiports 75W USB-C - 1 port USB-C - 2 ports USB 3.0 charge rapide - 4 ports USB 3.0</t>
  </si>
  <si>
    <t>ST-TCIMHS</t>
  </si>
  <si>
    <t>Satechi hub USB-C argent pour iMac 2017 et iMac Pro - 1 port USB-C - 3 x USB 3.0 - 1 lecteur MSD</t>
  </si>
  <si>
    <t>ST-TCIMHM</t>
  </si>
  <si>
    <t>Satechi hub USB-C gris sidéral pour iMac 2017 et iMac Pro - 1 port USB-C - 3 x USB 3.0 - 1 lecteur MSD</t>
  </si>
  <si>
    <t>ST-TC2N1USB31AM</t>
  </si>
  <si>
    <t>Satechi hub USB-C gris sidéral - 3 x USB 3.0 - 1 GigaBit Ethernet</t>
  </si>
  <si>
    <t>ST-TCMA2M</t>
  </si>
  <si>
    <t>Satechi station d’accueil mobile USB-C gris sidéral - 1 HDMI 4K - 1 GigaBit Eth - 1 USB-C pass through 49W - 3 x USB 3.0 - 1 lecteur MSD</t>
  </si>
  <si>
    <t>ST-CHDMIM</t>
  </si>
  <si>
    <t>Satechi câble USB-C vers HDMI 4K - 1,8m - gris sidéral</t>
  </si>
  <si>
    <t>ST-TCUPS</t>
  </si>
  <si>
    <t>Satechi hub USB-C argent pour MacBook - 1 USB-C pass through 49W - 2 x USB 3.0 - 1 lecteur MSD</t>
  </si>
  <si>
    <t>ST-TCUPM</t>
  </si>
  <si>
    <t>Satechi hub USB-C gris sidéral pour MacBook - 1 USB-C pass through 29W - 2 x USB 3.0 - 1 lecteur MSD</t>
  </si>
  <si>
    <t>CMCF-30MB-300-VSE</t>
  </si>
  <si>
    <t>Kallysta Chariot Apollo 30 MacBook verticaux avec vitrage et serrure LS100</t>
  </si>
  <si>
    <t>KALLSTA</t>
  </si>
  <si>
    <t>STFY6000400</t>
  </si>
  <si>
    <t>LaCie disque externe 3,5" d2 Thunderbolt 3  - 6 To - USB 3.1 Gen 1 / Thunderbolt 3 - garantie 5 ans</t>
  </si>
  <si>
    <t>STFY8000400</t>
  </si>
  <si>
    <t>LaCie disque externe 3,5" d2 Thunderbolt 3  - 8 To - USB 3.1 Gen 1 / Thunderbolt 3 - garantie 5 ans</t>
  </si>
  <si>
    <t>STFY10000400</t>
  </si>
  <si>
    <t>LaCie disque externe 3,5" d2 Thunderbolt 3  - 10 To - USB 3.1 Gen 1 / Thunderbolt 3 - garantie 5 ans</t>
  </si>
  <si>
    <t>STM-222-198JV-01</t>
  </si>
  <si>
    <t>STM étui Dux Plus Folio pour iPad Pro 11" - noir et face arrière transparente</t>
  </si>
  <si>
    <t>STM-222-198JV-02</t>
  </si>
  <si>
    <t>STM étui Dux Plus Folio pour iPad Pro 11" - rouge et face arrière transparente</t>
  </si>
  <si>
    <t>STM-222-198L-01</t>
  </si>
  <si>
    <t>STM étui Dux Plus Folio pour iPad Pro 12,9" 2018 - noir et face arrière transparente</t>
  </si>
  <si>
    <t>STM-222-198L-02</t>
  </si>
  <si>
    <t>STM étui Dux Plus Folio pour iPad Pro 12,9" 2018 - rouge et face arrière transparente</t>
  </si>
  <si>
    <t>MWB-FIPD11-007-BLK</t>
  </si>
  <si>
    <t>MW BUSINESS Folio Soft noir coque arrière transparente - pour iPad Pro 11" - polybag</t>
  </si>
  <si>
    <t>MWB-FIPD12-007-BLK</t>
  </si>
  <si>
    <t>MW BUSINESS Folio Soft noir coque arrière transparente - pour iPad Pro 12,9" 2018</t>
  </si>
  <si>
    <t>MW-200062</t>
  </si>
  <si>
    <t>MW MeeGlass+ protection d'écran verre trempé pour iPad Pro 11"</t>
  </si>
  <si>
    <t>MW-200063</t>
  </si>
  <si>
    <t>MW MeeGlass+ protection d'écran verre trempé pour iPad Pro 12,9" 2018</t>
  </si>
  <si>
    <t>MU8G2F/A</t>
  </si>
  <si>
    <t>Apple Smart Keyboard Folio AZERTY français pour iPad Pro 11"</t>
  </si>
  <si>
    <t>MU8G2LB/A</t>
  </si>
  <si>
    <t>Apple Smart Keyboard Folio QWERTY US pour iPad Pro 11"</t>
  </si>
  <si>
    <t>MU8H2F/A</t>
  </si>
  <si>
    <t>Apple Smart Keyboard Folio AZERTY français pour iPad Pro 12,9" 2018</t>
  </si>
  <si>
    <t>MU8H2LB/A</t>
  </si>
  <si>
    <t>Apple Smart Keyboard Folio QWERTY US pour iPad Pro 12,9" 2018</t>
  </si>
  <si>
    <t>MU8F2ZM/A</t>
  </si>
  <si>
    <t>Apple Pencil 2ème génération pour iPad Pro 2018</t>
  </si>
  <si>
    <t>MRX72ZM/A</t>
  </si>
  <si>
    <t>Apple Smart Folio anthracite pour iPad Pro 11"</t>
  </si>
  <si>
    <t>MRX82ZM/A</t>
  </si>
  <si>
    <t>Apple Smart Folio blanc pour iPad Pro 11"</t>
  </si>
  <si>
    <t>MRX92ZM/A</t>
  </si>
  <si>
    <t>Apple Smart Folio rose des sables pour iPad Pro 11"</t>
  </si>
  <si>
    <t>MRXD2ZM/A</t>
  </si>
  <si>
    <t>Apple Smart Folio anthracite pour iPad Pro 12,9" 2018</t>
  </si>
  <si>
    <t>MRXE2ZM/A</t>
  </si>
  <si>
    <t>Apple Smart Folio blanc pour iPad Pro 12,9" 2018</t>
  </si>
  <si>
    <t>MUFG2ZM/A</t>
  </si>
  <si>
    <t>Apple adaptateur USB-C vers lecteur de carte SD pour iPad Pro 2018 et MacBook, MacBook Air 2018 MacBook Pro</t>
  </si>
  <si>
    <t>MU7E2ZM/A</t>
  </si>
  <si>
    <t>Apple adaptateur USB-C vers mini-jack 3,5 mm pour iPad Pro 2018 et MacBook, MacBook Air 2018 MacBook Pro</t>
  </si>
  <si>
    <t>MUF72ZM/A</t>
  </si>
  <si>
    <t>Apple câble de charge USB-C (1 m)</t>
  </si>
  <si>
    <t>MU7V2ZM/A</t>
  </si>
  <si>
    <t>Apple adaptateur secteur USB-C 18 W pour iPad Pro et iPhone</t>
  </si>
  <si>
    <t>K66635EU</t>
  </si>
  <si>
    <t>Kensington station de verrouillage numérique pour portables avec badge K-Fob (compatible tout portable de 11" à 15,6")</t>
  </si>
  <si>
    <t>K33476EU</t>
  </si>
  <si>
    <t>Kensington station d'accueil LD5400T Thunderbolt 3 Dual 4K avec système de verrouillage numérique pour portables via badge K-Fob (compatible tout portable de 11" à 15,6")</t>
  </si>
  <si>
    <t>MI4-UCA-ETIQ3</t>
  </si>
  <si>
    <t>Fourniture et pose d'une étiquette code barre avec logo et mention texte « Propriété de l’UCA »avec numéro d’inventaire. Envoi d’un fichier de rapport de suivi.</t>
  </si>
  <si>
    <t>MI4-UNA-ETIQ3</t>
  </si>
  <si>
    <t>Fourniture et pose d'une étiquette code barre avec logo et mention texte Université de Nantes, numéro d’inventaire, numéro de commande, date fin de garantie. Envoi d’un fichier de rapport de suivi.</t>
  </si>
  <si>
    <t xml:space="preserve">MI4-UNS-ETIQ3 </t>
  </si>
  <si>
    <t>Fourniture et pose d'une étiquette code barre avec mention texte UNS, numéro d’inventaire, numéro de commande, adresse MAC et numéro de série. Envoi d’un fichier de rapport de suivi.</t>
  </si>
  <si>
    <t>STFK48000400</t>
  </si>
  <si>
    <t>LaCie 6big 48 To Thunderbolt 3 - 6x 8 To Serial ATA 7 200 tr/min Enterprise - garantie 5 ans</t>
  </si>
  <si>
    <t>STFK60000400</t>
  </si>
  <si>
    <t>LaCie 6big 60 To Thunderbolt 3 - 6x 10 To Serial ATA 7 200 tr/min Enterprise - garantie 5 ans</t>
  </si>
  <si>
    <t>STFK84000400</t>
  </si>
  <si>
    <t>LaCie 6big 84 To Thunderbolt 3 - 6x 14 To Serial ATA 7 200 tr/min Enterprise - garantie 5 ans</t>
  </si>
  <si>
    <t>STGB12000400</t>
  </si>
  <si>
    <t>LaCie 2big dock 12 To Thunderbolt 3 - 2x 6 To Serial ATA 7 200 tr/min Enterprise - 2x port Thunderbolt 3 - Hub USB 3.0 - port USB 3.1 - port DisplayPort - lecteur de cartes SD - garantie 5 ans</t>
  </si>
  <si>
    <t>STGB16000400</t>
  </si>
  <si>
    <t>LaCie 2big dock 16 To Thunderbolt 3 - 2x 8 To Serial ATA 7 200 tr/min Enterprise - 2x port Thunderbolt 3 - Hub USB 3.0 - port USB 3.1 - port DisplayPort - lecteur de cartes SD - garantie 5 ans</t>
  </si>
  <si>
    <t>STGB28000400</t>
  </si>
  <si>
    <t>LaCie 2big dock 28 To Thunderbolt 3 - 2x 14 To Serial ATA 7 200 tr/min Enterprise - 2x port Thunderbolt 3 - Hub USB 3.0 - port USB 3.1 - port DisplayPort - lecteur de cartes SD - garantie 5 ans</t>
  </si>
  <si>
    <t>LaCie disque externe 2,5'' Rugged Mini 1 To USB 3.0 / 2.0 - 5 400 tr/min - auto alimenté - garantie 2 ans</t>
  </si>
  <si>
    <t>LaCie disque externe 2,5'' Rugged Mini 2 To USB 3.0 / 2.0 - 5 400 tr/min - auto alimenté - garantie 2 ans</t>
  </si>
  <si>
    <t>STFR5000800</t>
  </si>
  <si>
    <t>LaCie disque externe 2,5'' Rugged 5 To USB-C - USB 3.0 - 5 400 tr/min - auto alimenté - garantie 2 ans</t>
  </si>
  <si>
    <t>STFR2000403</t>
  </si>
  <si>
    <t>LaCie disque externe 2,5'' Rugged SECURE 2 To USB-C - USB 3.0 - 5 400 tr/min - auto alimenté - garantie 2 ans</t>
  </si>
  <si>
    <t>STGU2000400</t>
  </si>
  <si>
    <t>LaCie disque DJI Copilot 2 To - solution de sauvegarde de données avec écran d'état - USB-C - USB 3.0 - Lightning - lecteur de carte SD - garantie 3 ans</t>
  </si>
  <si>
    <t>STHK500800</t>
  </si>
  <si>
    <t>LaCie disque 2,5'' Portable SSD 500 Go avec câble USB-C - garantie 3 ans</t>
  </si>
  <si>
    <t>STHK1000800</t>
  </si>
  <si>
    <t>LaCie disque 2,5'' Portable SSD 1 To avec câble USB-C - garantie 3 ans</t>
  </si>
  <si>
    <t>STHK2000800</t>
  </si>
  <si>
    <t>LaCie disque 2,5'' Portable SSD 2 To avec câble USB-C - garantie 3 ans</t>
  </si>
  <si>
    <t>STHA6000800</t>
  </si>
  <si>
    <t>LaCie disque externe 3,5" d2 Professional - 6 To - USB 3.1 Gen 1 - garantie 5 ans</t>
  </si>
  <si>
    <t>STHA8000800</t>
  </si>
  <si>
    <t>LaCie disque externe 3,5" d2 Professional - 8 To - USB 3.1 Gen 1 - garantie 5 ans</t>
  </si>
  <si>
    <t>STHA10000800</t>
  </si>
  <si>
    <t>LaCie disque externe 3,5" d2 Professional - 10 To - USB 3.1 Gen 1 - garantie 5 ans</t>
  </si>
  <si>
    <t>99MO071909</t>
  </si>
  <si>
    <t>Moshi iGlaze coque de protection transparente pour MacBook Air 13" 2018</t>
  </si>
  <si>
    <t>FK318B-FR</t>
  </si>
  <si>
    <t>Matias clavier filaire gris sidéral avec pavé numérique pour mac et pc - AZERTY</t>
  </si>
  <si>
    <t>A2017GD1</t>
  </si>
  <si>
    <t>Anker chargeur mural USB-C PowerPort PD - 1 port - 30W - blanc</t>
  </si>
  <si>
    <t>ANKER</t>
  </si>
  <si>
    <t>A2321L21</t>
  </si>
  <si>
    <t>Anker chargeur mural USB-C PowerPort PD - 2 ports - 48W (30W + 18W) - blanc</t>
  </si>
  <si>
    <t>A2626GD1</t>
  </si>
  <si>
    <t>Anker chargeur mural USB-C PowerPort PD - 2 ports - 33W (18+15)- gris clair - compatible tous iPad &amp; iPhone</t>
  </si>
  <si>
    <t>A2721HF1</t>
  </si>
  <si>
    <t>Anker chargeur allume cigare PowerDrive PD 2-Ports USB-C &amp; USB - 33W - noir</t>
  </si>
  <si>
    <t>A3902G21</t>
  </si>
  <si>
    <t>Anker casque sans fil Soundcore Liberty Air - blanc</t>
  </si>
  <si>
    <t>D4111311</t>
  </si>
  <si>
    <t>Anker Nebula Capsule vidéoprojecteur portable Wi-Fi - AirPlay - ChromeCast - 480p - noir</t>
  </si>
  <si>
    <t>D2322G11</t>
  </si>
  <si>
    <t>Anker Nebula Mars II vidéoprojecteur portable Wi-Fi - AirPlay - ChromeCast - 720p - noir</t>
  </si>
  <si>
    <t>D0701111</t>
  </si>
  <si>
    <t>Anker sacoche de transport pour Nebula Capsule noir</t>
  </si>
  <si>
    <t>D0711111</t>
  </si>
  <si>
    <t>Anker trépied pour Nebula Capsule noir</t>
  </si>
  <si>
    <t>ST-TCVGAM</t>
  </si>
  <si>
    <t>Satechi adaptateur USB-C vers VGA gris sidéral</t>
  </si>
  <si>
    <t>ST-TCMPHM</t>
  </si>
  <si>
    <t>ST-TCMPHS</t>
  </si>
  <si>
    <t>914-000034</t>
  </si>
  <si>
    <t>Logitech Crayon stylet numérique pour iPad</t>
  </si>
  <si>
    <t>MVQ22ZM/A</t>
  </si>
  <si>
    <t>Apple Smart Cover polyuréthane Anthracite pour iPad Air 10,5''</t>
  </si>
  <si>
    <t>MVQ32ZM/A</t>
  </si>
  <si>
    <t>Apple Smart Cover polyuréthane Blanc pour iPad Air 10,5''</t>
  </si>
  <si>
    <t>MVQ42ZM/A</t>
  </si>
  <si>
    <t>Apple Smart Cover polyuréthane Rose des sables pour iPad Air 10,5''</t>
  </si>
  <si>
    <t>MVQ52ZM/A</t>
  </si>
  <si>
    <t>Apple Smart Cover polyuréthane Papaye pour iPad Air 10,5''</t>
  </si>
  <si>
    <t>MVQD2ZM/A</t>
  </si>
  <si>
    <t>Apple Smart Cover polyuréthane Anthracite pour iPad mini</t>
  </si>
  <si>
    <t>MVQE2ZM/A</t>
  </si>
  <si>
    <t>Apple Smart Cover polyuréthane Blanc pour iPad mini</t>
  </si>
  <si>
    <t>MVQF2ZM/A</t>
  </si>
  <si>
    <t>Apple Smart Cover polyuréthane  Rose des sables pour iPad mini</t>
  </si>
  <si>
    <t>MVQG2ZM/A</t>
  </si>
  <si>
    <t>Apple Smart Cover polyuréthane Papaye pour iPad mini</t>
  </si>
  <si>
    <t>MVQN2ZM/A</t>
  </si>
  <si>
    <t>Apple Smart Folio Rose des sables pour iPad Pro 12,9'' (2018)</t>
  </si>
  <si>
    <t>4132_PWRSTION-USBC-XXL-BLK-I</t>
  </si>
  <si>
    <t>Mophie Powerstation 19500mAh batterie USB-C - Noir</t>
  </si>
  <si>
    <t>MOPHIE</t>
  </si>
  <si>
    <t>Mophie Charge Stream Global kit de Voyage</t>
  </si>
  <si>
    <t>ZAGG Slim Book Go clavier AZERTY - iPad Pro 11" - Noir</t>
  </si>
  <si>
    <t>ZAGG Slim Book Go clavier AZERTY - iPad 9,7" - Noir</t>
  </si>
  <si>
    <t>ZAGG Lightning Keyboard clavier AZERTY - Noir</t>
  </si>
  <si>
    <t>ZAGG Flex clavier sans fil  bluetooth AZERTY et support - Noir</t>
  </si>
  <si>
    <t>MWB-FIPDM5-006-BLK</t>
  </si>
  <si>
    <t>MW BUSINESS étui Folio Air Cushion iPad Mini 5 (2019) - Noir - Polybag</t>
  </si>
  <si>
    <t>MW-300041</t>
  </si>
  <si>
    <t>MW Folio Slim noir coque arrière transparente - pour iPad mini 5</t>
  </si>
  <si>
    <t>MW-300043</t>
  </si>
  <si>
    <t>MW Folio Slim rouge coque arrière transparente - pour iPad mini 5</t>
  </si>
  <si>
    <t>MW-300044</t>
  </si>
  <si>
    <t>MW Folio Slim noir coque arrière transparente - pour iPad Air 10,5</t>
  </si>
  <si>
    <t>MW-300046</t>
  </si>
  <si>
    <t>MW Folio Slim rouge coque arrière transparente - pour iPad Air 10,5</t>
  </si>
  <si>
    <t>RÉCAPITULATIF REMISES MATINFO4</t>
  </si>
  <si>
    <t>REMISES MATINFO4 - APPLE</t>
  </si>
  <si>
    <t>Remise MacBook 12" entrée de gamme</t>
  </si>
  <si>
    <t>Remise MacBook 12" haut de gamme</t>
  </si>
  <si>
    <t>Remise MacBook Air 13" entrée de gamme</t>
  </si>
  <si>
    <t>Remise MacBook Air 13" milieu de gamme</t>
  </si>
  <si>
    <t xml:space="preserve">Remise MacBook 12" entrée de gamme CTO </t>
  </si>
  <si>
    <t>Remise MacBook 12" haut de gamme CTO</t>
  </si>
  <si>
    <t>Remise MacBook Air 13" CTO entrée de gamme</t>
  </si>
  <si>
    <t>Remise MacBook Air 13" CTO milieu de gamme</t>
  </si>
  <si>
    <t>Remise MacBook Air 13" haut de gamme</t>
  </si>
  <si>
    <t>Remise MacBook Pro 13" entrée de gamme</t>
  </si>
  <si>
    <t>Remise MacBook Pro 13" haut de gamme</t>
  </si>
  <si>
    <t>Remise MacBook Pro 13" Touch Bar</t>
  </si>
  <si>
    <t>Remise MacBook Air 13" CTO haut de gamme</t>
  </si>
  <si>
    <t>Remise MacBook Pro 13" entrée de gamme CTO</t>
  </si>
  <si>
    <t>Remise MacBook Pro 13" haut de gamme CTO</t>
  </si>
  <si>
    <t>Remise MacBook Pro 13" Touch Bar CTO</t>
  </si>
  <si>
    <t>Remise MacBook Pro 15" Touch Bar entrée de gamme</t>
  </si>
  <si>
    <t>Remise MacBook Pro 15" Touch Bar haut de gamme</t>
  </si>
  <si>
    <t>Remise Mac mini entrée de gamme</t>
  </si>
  <si>
    <t>Remise Mac mini haut de gamme</t>
  </si>
  <si>
    <t>Remise MacBook Pro 15" Touch Bar entrée de gamme CTO</t>
  </si>
  <si>
    <t>Remise MacBook Pro 15" Touch Bar haut de gamme CTO</t>
  </si>
  <si>
    <t>Remise Mac mini entrée de gamme CTO</t>
  </si>
  <si>
    <t>Remise Mac mini haut de gamme CTO</t>
  </si>
  <si>
    <t>Remise iMac 21,5" entrée de gamme</t>
  </si>
  <si>
    <t>Remise iMac 21,5" haut de gamme</t>
  </si>
  <si>
    <t>Remise iMac 27" entrée de gamme</t>
  </si>
  <si>
    <t>Remise iMac 27" haut de gamme</t>
  </si>
  <si>
    <t>Remise iMac 21,5" entrée de gamme CTO</t>
  </si>
  <si>
    <t>Remise iMac 21,5" haut de gamme CTO</t>
  </si>
  <si>
    <t>Remise iMac 27" entrée de gamme CTO</t>
  </si>
  <si>
    <t>Remise iMac 27" haut de gamme CTO</t>
  </si>
  <si>
    <t>Remise iMac Pro</t>
  </si>
  <si>
    <t>Remise Mac Pro entrée de gamme</t>
  </si>
  <si>
    <t>Remise Mac Pro haut de gamme</t>
  </si>
  <si>
    <t>Remise iMac Pro CTO</t>
  </si>
  <si>
    <t>Remise Mac Pro entrée de gamme CTO</t>
  </si>
  <si>
    <t>Remise Mac Pro haut de gamme CTO</t>
  </si>
  <si>
    <t>Remise iPad mini 5</t>
  </si>
  <si>
    <t>Remise iPad 9,7" 32 Go</t>
  </si>
  <si>
    <t>Remise iPad 9,7" 128 Go</t>
  </si>
  <si>
    <t>Remise iPad Air 10,5"</t>
  </si>
  <si>
    <t>Remise iPad Pro 11"</t>
  </si>
  <si>
    <t>Remise iPad Pro 12,9"</t>
  </si>
  <si>
    <t>Remise accessoires Apple Mac</t>
  </si>
  <si>
    <t>Remise accessoires Apple iPad</t>
  </si>
  <si>
    <t>Remise accessoires sans DAC</t>
  </si>
  <si>
    <t>Remise Apple TV</t>
  </si>
  <si>
    <t>Remise accessoires AppleCare</t>
  </si>
  <si>
    <t>Remise logiciels Apple volume</t>
  </si>
  <si>
    <t>REMISES MATINFO4 - AUTRES</t>
  </si>
  <si>
    <t>Remise accessoires</t>
  </si>
  <si>
    <t>Remise accessoires spécial</t>
  </si>
  <si>
    <t>Remise onduleur</t>
  </si>
  <si>
    <t>Remise ajout RAM</t>
  </si>
  <si>
    <t>Remise stockage</t>
  </si>
  <si>
    <t>Remise clé USB</t>
  </si>
  <si>
    <t>Remise écran Iiyama</t>
  </si>
  <si>
    <t>Remise écran Philips</t>
  </si>
  <si>
    <t>Remise Kallysta Apollo</t>
  </si>
  <si>
    <t>Remise Kallysta Magellan</t>
  </si>
  <si>
    <t>Remise Jamf MDM</t>
  </si>
  <si>
    <t>REMISES ARRIERES MATINFO 4</t>
  </si>
  <si>
    <t>SKU Apple</t>
  </si>
  <si>
    <t>CRT</t>
  </si>
  <si>
    <t>SEA</t>
  </si>
  <si>
    <t>Remise Arr MI4</t>
  </si>
  <si>
    <t>Critère Sara</t>
  </si>
  <si>
    <t>MacBook 12'' EG</t>
  </si>
  <si>
    <t>MNYH2 + MNYF2 + MRQN2</t>
  </si>
  <si>
    <t>APPLE MB EG</t>
  </si>
  <si>
    <t>MacBook 12'' EG CTO</t>
  </si>
  <si>
    <t>Z0TZ + Z0TX + Z0VN</t>
  </si>
  <si>
    <t>APPLE MB EG CTO</t>
  </si>
  <si>
    <t>MacBook 12'' HG</t>
  </si>
  <si>
    <t>MNYJ2 + MNYG2 + MRQP2</t>
  </si>
  <si>
    <t>APPLE MB HG</t>
  </si>
  <si>
    <t>MacBook 12'' HG CTO</t>
  </si>
  <si>
    <t>Z0U0 + Z0TY + Z0VP</t>
  </si>
  <si>
    <t>APPLE MB HG CTO</t>
  </si>
  <si>
    <t>MacBook Air 13'' EG</t>
  </si>
  <si>
    <t>MQD32</t>
  </si>
  <si>
    <t>APPLE MBA EG</t>
  </si>
  <si>
    <t>MacBook Air 13'' EG CTO</t>
  </si>
  <si>
    <t>Z0UU</t>
  </si>
  <si>
    <t>APPLE MBA EG CTO</t>
  </si>
  <si>
    <t>MacBook Air 13'' MG</t>
  </si>
  <si>
    <t>MREA2 + MRE82 + MREE2</t>
  </si>
  <si>
    <t>APPLE MBA MG</t>
  </si>
  <si>
    <t>MacBook Air 13'' MG CTO</t>
  </si>
  <si>
    <t>Z0VG + Z0VD + Z0VJ</t>
  </si>
  <si>
    <t>APPLE MBA MG CTO</t>
  </si>
  <si>
    <t>MacBook Air 13'' HG</t>
  </si>
  <si>
    <t>MRE92 + MREC2 + MREF2</t>
  </si>
  <si>
    <t>APPLE MBA HG</t>
  </si>
  <si>
    <t>MacBook Air 13'' HG CTO</t>
  </si>
  <si>
    <t>Z0VE + Z0VH + Z0VK</t>
  </si>
  <si>
    <t>APPLE MBA HG CTO</t>
  </si>
  <si>
    <t>MacBook Pro 13'' EG</t>
  </si>
  <si>
    <t>MPXR2 + MPXQ2</t>
  </si>
  <si>
    <t>APPLE MBP13 EG</t>
  </si>
  <si>
    <t>MacBook Pro 13'' EG CTO</t>
  </si>
  <si>
    <t>Z0UJ + Z0UH</t>
  </si>
  <si>
    <t>APPLE MBP13 EG CTO</t>
  </si>
  <si>
    <t>MacBook Pro 13'' HG</t>
  </si>
  <si>
    <t>MPXT2 + MPXU2</t>
  </si>
  <si>
    <t>APPLE MBP13 HG</t>
  </si>
  <si>
    <t>MacBook Pro 13'' HG CTO</t>
  </si>
  <si>
    <t>Z0UK + Z0UL</t>
  </si>
  <si>
    <t>APPLE MBP13 HG CTO</t>
  </si>
  <si>
    <t>MacBook Pro 13'' Touch Bar EG</t>
  </si>
  <si>
    <t>MR9U2 + MR9Q2</t>
  </si>
  <si>
    <t>APPLE MBP13 TB EG</t>
  </si>
  <si>
    <t>MacBook Pro 13'' Touch Bar EG CTO</t>
  </si>
  <si>
    <t>Z0V9 + Z0V7</t>
  </si>
  <si>
    <t>APPLE MBP13 TB EG CTO</t>
  </si>
  <si>
    <t>MacBook Pro 13'' Touch Bar HG</t>
  </si>
  <si>
    <t xml:space="preserve"> MR9V2 + MR9R2</t>
  </si>
  <si>
    <t>APPLE MBP13 TB HG</t>
  </si>
  <si>
    <t>MacBook Pro 13'' Touch BarHG  CTO</t>
  </si>
  <si>
    <t>Z0VA + Z0V8</t>
  </si>
  <si>
    <t>APPLE MBP13 TB HG CTO</t>
  </si>
  <si>
    <t>MacBook Pro 15'' Touch Bar EG</t>
  </si>
  <si>
    <t>MR962 + MR932</t>
  </si>
  <si>
    <t>APPLE MBP15 TB EG</t>
  </si>
  <si>
    <t>MacBook Pro 15'' Touch Bar EG CTO</t>
  </si>
  <si>
    <t>Z0V2 + Z0V0</t>
  </si>
  <si>
    <t>APPLE MBP15 TB EG CTO</t>
  </si>
  <si>
    <t>MacBook Pro 15'' Touch Bar HG</t>
  </si>
  <si>
    <t>MR942 + MR972</t>
  </si>
  <si>
    <t>APPLE MBP15 TB HG</t>
  </si>
  <si>
    <t>MacBook Pro 15'' Touch Bar HG CTO</t>
  </si>
  <si>
    <t>Z0V1 + Z0V3</t>
  </si>
  <si>
    <t>APPLE MBP15 TB HG CTO</t>
  </si>
  <si>
    <t>Mac mini EG</t>
  </si>
  <si>
    <t>MRTR2</t>
  </si>
  <si>
    <t>APPLE MM EG</t>
  </si>
  <si>
    <t>Mac mini EG CTO</t>
  </si>
  <si>
    <t>Z0W1</t>
  </si>
  <si>
    <t>APPLE MM EG CTO</t>
  </si>
  <si>
    <t>Mac mini HG</t>
  </si>
  <si>
    <t>MRTT2</t>
  </si>
  <si>
    <t>APPLE MM HG</t>
  </si>
  <si>
    <t>Mac mini HG CTO</t>
  </si>
  <si>
    <t>Z0W2</t>
  </si>
  <si>
    <t>APPLE MM HG CTO</t>
  </si>
  <si>
    <t>iMac 21,5'' EG</t>
  </si>
  <si>
    <t>MMQA2</t>
  </si>
  <si>
    <t>APPLE IM21 EG</t>
  </si>
  <si>
    <t>iMac 21,5" EG CTO</t>
  </si>
  <si>
    <t>Z0TH</t>
  </si>
  <si>
    <t>APPLE IM21 EG CTO</t>
  </si>
  <si>
    <t>iMac 21,5'' HG</t>
  </si>
  <si>
    <t>MNDY2 + MNE02</t>
  </si>
  <si>
    <t>APPLE IM21 HG</t>
  </si>
  <si>
    <t>iMac 21,5" HG CTO</t>
  </si>
  <si>
    <t>Z0TK + Z0TL</t>
  </si>
  <si>
    <t>APPLE IM21 HG CTO</t>
  </si>
  <si>
    <t>iMac 27"</t>
  </si>
  <si>
    <t>MNE92 + MNEA2</t>
  </si>
  <si>
    <t>APPLE IM27</t>
  </si>
  <si>
    <t>iMac 27" CTO</t>
  </si>
  <si>
    <t>Z0TP + Z0TQ</t>
  </si>
  <si>
    <t>APPLE IM27 CTO</t>
  </si>
  <si>
    <t>iMac 27" HG</t>
  </si>
  <si>
    <t>MNED2</t>
  </si>
  <si>
    <t>APPLE IM27 HG</t>
  </si>
  <si>
    <t>iMac 27" HG CTO</t>
  </si>
  <si>
    <t>Z0TR</t>
  </si>
  <si>
    <t>APPLE IM27 HG CTO</t>
  </si>
  <si>
    <t>iMac Pro</t>
  </si>
  <si>
    <t>MQ2Y2</t>
  </si>
  <si>
    <t>APPLE IMP</t>
  </si>
  <si>
    <t>iMac Pro CTO</t>
  </si>
  <si>
    <t>Z0UR</t>
  </si>
  <si>
    <t>APPLE IMP CTO</t>
  </si>
  <si>
    <t>Mac Pro EG</t>
  </si>
  <si>
    <t>MD878</t>
  </si>
  <si>
    <t>APPLE MP EG</t>
  </si>
  <si>
    <t>Mac Pro EG CTO</t>
  </si>
  <si>
    <t>Z0P8</t>
  </si>
  <si>
    <t>APPLE MP EG CTO</t>
  </si>
  <si>
    <t>Mac Pro HG</t>
  </si>
  <si>
    <t>MQGG2</t>
  </si>
  <si>
    <t>APPLE MP HG</t>
  </si>
  <si>
    <t>Mac Pro HG CTO</t>
  </si>
  <si>
    <t>Z0UX</t>
  </si>
  <si>
    <t>APPLE MP HG CTO</t>
  </si>
  <si>
    <t>iPad mini EG</t>
  </si>
  <si>
    <t>APPLE IPM EG</t>
  </si>
  <si>
    <t>iPad mini HG</t>
  </si>
  <si>
    <t>APPLE IPM HG</t>
  </si>
  <si>
    <t>iPad 9,7'' EG</t>
  </si>
  <si>
    <t>APPLE IP9 EG</t>
  </si>
  <si>
    <t>iPad 9,7'' HG</t>
  </si>
  <si>
    <t>APPLE IP9 HG</t>
  </si>
  <si>
    <t>iPad Air 10,5''</t>
  </si>
  <si>
    <t>APPLE IPA10</t>
  </si>
  <si>
    <t>iPad Pro 11''</t>
  </si>
  <si>
    <t>APPLE IPP11</t>
  </si>
  <si>
    <t>iPad Pro 12,9"</t>
  </si>
  <si>
    <t>APPLE IPP12</t>
  </si>
  <si>
    <t>Apple TV EG</t>
  </si>
  <si>
    <t>APPLE ATV EG</t>
  </si>
  <si>
    <t>Apple TV HG</t>
  </si>
  <si>
    <t>APPLE ATV HG</t>
  </si>
  <si>
    <t>Accessoires Mac</t>
  </si>
  <si>
    <t>APPLE ACC MAC</t>
  </si>
  <si>
    <t>Accessoires iPad</t>
  </si>
  <si>
    <t>APPLE ACC IPAD</t>
  </si>
  <si>
    <t>Accessoires sans DAC (Smart Keyboard, Pencil 2)</t>
  </si>
  <si>
    <t>APPLE ACC NO DAC</t>
  </si>
  <si>
    <t>Apple Pencil</t>
  </si>
  <si>
    <t>MK0C2</t>
  </si>
  <si>
    <t>APPLE PENCIL</t>
  </si>
  <si>
    <t>AppleCare</t>
  </si>
  <si>
    <t>APPLECARE</t>
  </si>
  <si>
    <t>Satechi Mobile Pro Hub gris sidéral</t>
  </si>
  <si>
    <t>Satechi Mobile Pro Hub argent</t>
  </si>
  <si>
    <t>D30943</t>
  </si>
  <si>
    <t>Dicota Secret 4-Way filtre de confidentialité adhésif pour iPad 9,7" 2018-2017</t>
  </si>
  <si>
    <t>D31399</t>
  </si>
  <si>
    <t>Dicota Secret 4-Way filtre de confidentialité adhésif pour iPad Air 10,5" ou iPad Pro 10,5"</t>
  </si>
  <si>
    <t>D70090</t>
  </si>
  <si>
    <t>D70091</t>
  </si>
  <si>
    <t>Dicota Secret 4-Way filtre de confidentialité adhésif pour iPad Pro 11" 2018</t>
  </si>
  <si>
    <t>Dicota Secret 4-Way filtre de confidentialité adhésif pour iPad Pro 12,9" 2018</t>
  </si>
  <si>
    <t>D31159</t>
  </si>
  <si>
    <t>Dicota Secret 4-Way filtre de confidentialité adhésif pour iPad Pro 12,9" 2017</t>
  </si>
  <si>
    <r>
      <t xml:space="preserve">NOUVEAU TARIF N°8 - </t>
    </r>
    <r>
      <rPr>
        <sz val="18"/>
        <color rgb="FF3DB97C"/>
        <rFont val="Calibri"/>
        <family val="2"/>
        <scheme val="minor"/>
      </rPr>
      <t>VALIDÉ AU 04 AVRIL 2019</t>
    </r>
  </si>
  <si>
    <t xml:space="preserve"> </t>
  </si>
  <si>
    <r>
      <t xml:space="preserve">Matias clavier filaire </t>
    </r>
    <r>
      <rPr>
        <sz val="10"/>
        <color theme="1"/>
        <rFont val="Calibri (Corps)_x0000_"/>
      </rPr>
      <t>argent</t>
    </r>
    <r>
      <rPr>
        <sz val="10"/>
        <color theme="1"/>
        <rFont val="Calibri"/>
        <family val="2"/>
        <scheme val="minor"/>
      </rPr>
      <t xml:space="preserve"> avec pavé numérique pour mac et pc - AZERTY</t>
    </r>
  </si>
  <si>
    <r>
      <t>Matias clavier filaire</t>
    </r>
    <r>
      <rPr>
        <sz val="10"/>
        <color theme="1"/>
        <rFont val="Calibri (Corps)_x0000_"/>
      </rPr>
      <t xml:space="preserve"> argent</t>
    </r>
    <r>
      <rPr>
        <sz val="10"/>
        <color theme="1"/>
        <rFont val="Calibri"/>
        <family val="2"/>
        <scheme val="minor"/>
      </rPr>
      <t xml:space="preserve"> avec pavé numérique pour mac et pc - QWERTY</t>
    </r>
  </si>
  <si>
    <t>Garantie 3 ans formule Plus pour iPad 9,7" ou 10,5" (intervention à J+1 - réparation à J+3 ou iPad de prêt)</t>
  </si>
  <si>
    <t>Garantie 3 ans formule Plus pour iPad 7,9" (intervention à J+1 - réparation à J+3 ou iPad 7,9" de prêt)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</si>
</sst>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 _€_-;\-* #,##0\ _€_-;_-* &quot;-&quot;\ _€_-;_-@_-"/>
    <numFmt numFmtId="166" formatCode="_-* #,##0.00\ _€_-;\-* #,##0.00\ _€_-;_-* &quot;-&quot;??\ _€_-;_-@_-"/>
    <numFmt numFmtId="167" formatCode="#,##0.00&quot; F&quot;;[Red]\-#,##0.00&quot; F&quot;"/>
    <numFmt numFmtId="168" formatCode="#,##0.00\ &quot;€&quot;"/>
    <numFmt numFmtId="169" formatCode="0.0%"/>
  </numFmts>
  <fonts count="84">
    <font>
      <sz val="10"/>
      <name val="Geneva"/>
    </font>
    <font>
      <sz val="12"/>
      <color theme="1"/>
      <name val="Calibri"/>
      <family val="2"/>
      <scheme val="minor"/>
    </font>
    <font>
      <sz val="10"/>
      <name val="Geneva"/>
      <family val="2"/>
    </font>
    <font>
      <u/>
      <sz val="10"/>
      <color theme="10"/>
      <name val="Geneva"/>
      <family val="2"/>
    </font>
    <font>
      <u/>
      <sz val="10"/>
      <color theme="11"/>
      <name val="Genev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65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b/>
      <sz val="10"/>
      <name val="Geneva"/>
      <family val="2"/>
    </font>
    <font>
      <u/>
      <sz val="16"/>
      <color rgb="FFCA1230"/>
      <name val="Myriad Apple Text"/>
    </font>
    <font>
      <sz val="12"/>
      <color rgb="FFCA1230"/>
      <name val="Century Gothic"/>
      <family val="1"/>
    </font>
    <font>
      <sz val="10"/>
      <color rgb="FF666266"/>
      <name val="Century Gothic"/>
      <family val="1"/>
    </font>
    <font>
      <sz val="22"/>
      <color rgb="FF240058"/>
      <name val="Calibri Light"/>
      <family val="2"/>
    </font>
    <font>
      <sz val="16"/>
      <color rgb="FF240058"/>
      <name val="Calibri Light"/>
      <family val="2"/>
    </font>
    <font>
      <sz val="24"/>
      <color rgb="FF240058"/>
      <name val="Calibri Light"/>
      <family val="2"/>
    </font>
    <font>
      <sz val="14"/>
      <color rgb="FF240058"/>
      <name val="Calibri Light"/>
      <family val="2"/>
    </font>
    <font>
      <sz val="11"/>
      <color rgb="FF240058"/>
      <name val="Calibri Light"/>
      <family val="2"/>
    </font>
    <font>
      <sz val="13"/>
      <color rgb="FFE30613"/>
      <name val="Calibri Light"/>
      <family val="2"/>
    </font>
    <font>
      <sz val="15"/>
      <color rgb="FF737373"/>
      <name val="Calibri Light"/>
      <family val="2"/>
    </font>
    <font>
      <sz val="15"/>
      <color rgb="FF240058"/>
      <name val="Calibri Light"/>
      <family val="2"/>
    </font>
    <font>
      <sz val="11"/>
      <color rgb="FF951746"/>
      <name val="Calibri Light"/>
      <family val="2"/>
    </font>
    <font>
      <sz val="14"/>
      <color rgb="FF240058"/>
      <name val="Calibri"/>
      <family val="2"/>
      <scheme val="minor"/>
    </font>
    <font>
      <sz val="24"/>
      <color rgb="FF240058"/>
      <name val="Calibri"/>
      <family val="2"/>
      <scheme val="minor"/>
    </font>
    <font>
      <sz val="10"/>
      <name val="Calibri"/>
      <family val="2"/>
      <scheme val="minor"/>
    </font>
    <font>
      <sz val="12"/>
      <color rgb="FFCA1230"/>
      <name val="Calibri"/>
      <family val="2"/>
      <scheme val="minor"/>
    </font>
    <font>
      <sz val="18"/>
      <color rgb="FF240058"/>
      <name val="Calibri Light"/>
      <family val="2"/>
    </font>
    <font>
      <sz val="9"/>
      <color theme="1"/>
      <name val="calibri"/>
      <family val="2"/>
    </font>
    <font>
      <b/>
      <sz val="11"/>
      <color theme="0"/>
      <name val="Calibri"/>
      <family val="2"/>
      <scheme val="minor"/>
    </font>
    <font>
      <b/>
      <sz val="10"/>
      <color indexed="10"/>
      <name val="Calibri"/>
      <family val="2"/>
      <scheme val="minor"/>
    </font>
    <font>
      <b/>
      <sz val="10"/>
      <color indexed="11"/>
      <name val="Calibri"/>
      <family val="2"/>
      <scheme val="minor"/>
    </font>
    <font>
      <sz val="10"/>
      <color rgb="FFE1641E"/>
      <name val="Calibri"/>
      <family val="2"/>
      <scheme val="minor"/>
    </font>
    <font>
      <b/>
      <sz val="10"/>
      <color indexed="48"/>
      <name val="Calibri"/>
      <family val="2"/>
      <scheme val="minor"/>
    </font>
    <font>
      <b/>
      <sz val="10"/>
      <color rgb="FFF0942B"/>
      <name val="Calibri"/>
      <family val="2"/>
      <scheme val="minor"/>
    </font>
    <font>
      <sz val="24"/>
      <color rgb="FF3DB97C"/>
      <name val="Calibri"/>
      <family val="2"/>
      <scheme val="minor"/>
    </font>
    <font>
      <sz val="24"/>
      <color rgb="FFE1641E"/>
      <name val="Calibri"/>
      <family val="2"/>
      <scheme val="minor"/>
    </font>
    <font>
      <sz val="20"/>
      <color rgb="FF3366FF"/>
      <name val="Calibri"/>
      <family val="2"/>
      <scheme val="minor"/>
    </font>
    <font>
      <sz val="18"/>
      <color rgb="FF3DB97C"/>
      <name val="Calibri"/>
      <family val="2"/>
      <scheme val="minor"/>
    </font>
    <font>
      <b/>
      <sz val="10"/>
      <name val="Calibri"/>
      <family val="2"/>
      <scheme val="minor"/>
    </font>
    <font>
      <b/>
      <sz val="10"/>
      <color rgb="FFE1641E"/>
      <name val="Calibri"/>
      <family val="2"/>
      <scheme val="minor"/>
    </font>
    <font>
      <sz val="14"/>
      <color rgb="FF3366FF"/>
      <name val="Calibri"/>
      <family val="2"/>
      <scheme val="minor"/>
    </font>
    <font>
      <b/>
      <sz val="10"/>
      <color rgb="FFCA1230"/>
      <name val="Calibri"/>
      <family val="2"/>
      <scheme val="minor"/>
    </font>
    <font>
      <sz val="10"/>
      <color rgb="FF3366FF"/>
      <name val="Calibri"/>
      <family val="2"/>
      <scheme val="minor"/>
    </font>
    <font>
      <sz val="12"/>
      <name val="Calibri"/>
      <family val="2"/>
      <scheme val="minor"/>
    </font>
    <font>
      <sz val="10"/>
      <color rgb="FFFF0000"/>
      <name val="Calibri"/>
      <family val="2"/>
      <scheme val="minor"/>
    </font>
    <font>
      <sz val="10"/>
      <name val="Calibri"/>
      <family val="2"/>
    </font>
    <font>
      <sz val="10"/>
      <color rgb="FF2CAB42"/>
      <name val="Calibri"/>
      <family val="2"/>
      <scheme val="minor"/>
    </font>
    <font>
      <sz val="24"/>
      <color rgb="FF2CAB42"/>
      <name val="Calibri"/>
      <family val="2"/>
      <scheme val="minor"/>
    </font>
    <font>
      <b/>
      <sz val="10"/>
      <color rgb="FF2CAB42"/>
      <name val="Calibri"/>
      <family val="2"/>
      <scheme val="minor"/>
    </font>
    <font>
      <sz val="10"/>
      <color rgb="FFE1641E"/>
      <name val="Calibri"/>
      <family val="2"/>
    </font>
    <font>
      <sz val="10"/>
      <color rgb="FF2CAB42"/>
      <name val="Calibri"/>
      <family val="2"/>
    </font>
    <font>
      <b/>
      <sz val="10"/>
      <color theme="4"/>
      <name val="Calibri"/>
      <family val="2"/>
      <scheme val="minor"/>
    </font>
    <font>
      <sz val="10"/>
      <color theme="4"/>
      <name val="Calibri"/>
      <family val="2"/>
      <scheme val="minor"/>
    </font>
    <font>
      <b/>
      <sz val="22"/>
      <color rgb="FF240058"/>
      <name val="Calibri Light"/>
      <family val="2"/>
    </font>
    <font>
      <sz val="14"/>
      <name val="Calibri"/>
      <family val="2"/>
      <scheme val="minor"/>
    </font>
    <font>
      <sz val="12"/>
      <color rgb="FFCA1230"/>
      <name val="Calibri"/>
      <family val="2"/>
    </font>
    <font>
      <sz val="14"/>
      <color rgb="FF240058"/>
      <name val="Calibri"/>
      <family val="2"/>
    </font>
    <font>
      <sz val="12"/>
      <name val="Geneva"/>
      <family val="2"/>
    </font>
    <font>
      <sz val="14"/>
      <color rgb="FFCA1230"/>
      <name val="Calibri"/>
      <family val="2"/>
      <scheme val="minor"/>
    </font>
    <font>
      <b/>
      <sz val="18"/>
      <color rgb="FF240058"/>
      <name val="Calibri Light"/>
      <family val="2"/>
    </font>
    <font>
      <sz val="12"/>
      <color rgb="FF2CAB42"/>
      <name val="Calibri"/>
      <family val="2"/>
      <scheme val="minor"/>
    </font>
    <font>
      <sz val="14"/>
      <color rgb="FF2CAB42"/>
      <name val="Calibri"/>
      <family val="2"/>
      <scheme val="minor"/>
    </font>
    <font>
      <sz val="12"/>
      <color rgb="FF2CAB42"/>
      <name val="Geneva"/>
      <family val="2"/>
    </font>
    <font>
      <sz val="14"/>
      <color rgb="FF2CAB42"/>
      <name val="Calibri"/>
      <family val="2"/>
    </font>
    <font>
      <sz val="12"/>
      <color theme="2" tint="-0.499984740745262"/>
      <name val="Calibri"/>
      <family val="2"/>
      <scheme val="minor"/>
    </font>
    <font>
      <sz val="14"/>
      <color theme="2" tint="-0.499984740745262"/>
      <name val="Calibri"/>
      <family val="2"/>
      <scheme val="minor"/>
    </font>
    <font>
      <sz val="10"/>
      <color theme="1"/>
      <name val="Calibri"/>
      <family val="2"/>
      <scheme val="minor"/>
    </font>
    <font>
      <sz val="8"/>
      <name val="Geneva"/>
      <family val="2"/>
    </font>
    <font>
      <b/>
      <sz val="14"/>
      <color rgb="FF240058"/>
      <name val="Calibri Light"/>
      <family val="2"/>
    </font>
    <font>
      <sz val="10"/>
      <color rgb="FF00B050"/>
      <name val="Calibri"/>
      <family val="2"/>
      <scheme val="minor"/>
    </font>
    <font>
      <sz val="10"/>
      <color rgb="FF00B050"/>
      <name val="Calibri"/>
      <family val="2"/>
    </font>
    <font>
      <sz val="10"/>
      <color theme="1"/>
      <name val="Calibri (Corps)_x0000_"/>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A6363"/>
      </left>
      <right/>
      <top/>
      <bottom/>
      <diagonal/>
    </border>
    <border>
      <left/>
      <right style="thin">
        <color rgb="FF6A6363"/>
      </right>
      <top/>
      <bottom/>
      <diagonal/>
    </border>
    <border>
      <left/>
      <right/>
      <top style="thin">
        <color rgb="FF6A6363"/>
      </top>
      <bottom style="thin">
        <color rgb="FF6A6363"/>
      </bottom>
      <diagonal/>
    </border>
    <border>
      <left/>
      <right style="thin">
        <color rgb="FF6A6363"/>
      </right>
      <top style="thin">
        <color rgb="FF6A6363"/>
      </top>
      <bottom style="thin">
        <color rgb="FF6A6363"/>
      </bottom>
      <diagonal/>
    </border>
    <border>
      <left style="thin">
        <color rgb="FF6A6363"/>
      </left>
      <right style="thin">
        <color rgb="FF6A6363"/>
      </right>
      <top/>
      <bottom/>
      <diagonal/>
    </border>
    <border>
      <left style="thin">
        <color auto="1"/>
      </left>
      <right/>
      <top/>
      <bottom/>
      <diagonal/>
    </border>
    <border>
      <left style="thin">
        <color auto="1"/>
      </left>
      <right style="thin">
        <color auto="1"/>
      </right>
      <top/>
      <bottom/>
      <diagonal/>
    </border>
    <border>
      <left style="thin">
        <color rgb="FF6A6363"/>
      </left>
      <right style="thin">
        <color auto="1"/>
      </right>
      <top/>
      <bottom/>
      <diagonal/>
    </border>
    <border>
      <left/>
      <right/>
      <top/>
      <bottom style="thin">
        <color rgb="FF240058"/>
      </bottom>
      <diagonal/>
    </border>
    <border>
      <left/>
      <right/>
      <top style="thin">
        <color rgb="FF737373"/>
      </top>
      <bottom/>
      <diagonal/>
    </border>
    <border>
      <left/>
      <right/>
      <top style="thin">
        <color auto="1"/>
      </top>
      <bottom/>
      <diagonal/>
    </border>
    <border>
      <left/>
      <right/>
      <top/>
      <bottom style="thin">
        <color rgb="FF6A6363"/>
      </bottom>
      <diagonal/>
    </border>
    <border>
      <left style="thick">
        <color rgb="FFD90A12"/>
      </left>
      <right style="thin">
        <color rgb="FF6A6363"/>
      </right>
      <top/>
      <bottom/>
      <diagonal/>
    </border>
    <border>
      <left style="thick">
        <color rgb="FFD90A12"/>
      </left>
      <right style="thin">
        <color rgb="FF6A6363"/>
      </right>
      <top style="thin">
        <color rgb="FF6A6363"/>
      </top>
      <bottom style="thin">
        <color auto="1"/>
      </bottom>
      <diagonal/>
    </border>
    <border>
      <left style="thick">
        <color rgb="FFCD0911"/>
      </left>
      <right/>
      <top/>
      <bottom/>
      <diagonal/>
    </border>
    <border>
      <left style="thick">
        <color rgb="FFCD0911"/>
      </left>
      <right style="thin">
        <color rgb="FF6A6363"/>
      </right>
      <top/>
      <bottom/>
      <diagonal/>
    </border>
    <border>
      <left style="thick">
        <color rgb="FFE30613"/>
      </left>
      <right/>
      <top/>
      <bottom/>
      <diagonal/>
    </border>
    <border>
      <left style="thick">
        <color rgb="FFE30613"/>
      </left>
      <right/>
      <top style="thin">
        <color rgb="FF6A6363"/>
      </top>
      <bottom style="thin">
        <color rgb="FF6A6363"/>
      </bottom>
      <diagonal/>
    </border>
    <border>
      <left style="thin">
        <color rgb="FF6A6363"/>
      </left>
      <right style="thin">
        <color rgb="FF6A6363"/>
      </right>
      <top style="thin">
        <color rgb="FF6A6363"/>
      </top>
      <bottom style="thin">
        <color rgb="FF6A6363"/>
      </bottom>
      <diagonal/>
    </border>
    <border>
      <left/>
      <right/>
      <top style="thin">
        <color rgb="FF6A6363"/>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rgb="FF6A6363"/>
      </left>
      <right style="thin">
        <color rgb="FF6A6363"/>
      </right>
      <top style="thin">
        <color rgb="FF6A6363"/>
      </top>
      <bottom/>
      <diagonal/>
    </border>
    <border>
      <left style="thin">
        <color rgb="FF6A6363"/>
      </left>
      <right style="thin">
        <color rgb="FF6A6363"/>
      </right>
      <top/>
      <bottom style="thin">
        <color rgb="FF6A6363"/>
      </bottom>
      <diagonal/>
    </border>
    <border>
      <left style="thin">
        <color auto="1"/>
      </left>
      <right/>
      <top style="thin">
        <color auto="1"/>
      </top>
      <bottom style="thin">
        <color auto="1"/>
      </bottom>
      <diagonal/>
    </border>
  </borders>
  <cellStyleXfs count="24613">
    <xf numFmtId="168" fontId="0" fillId="0" borderId="0"/>
    <xf numFmtId="167"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2" fillId="8" borderId="8" applyNumberFormat="0" applyFont="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0" fillId="32" borderId="0" applyNumberFormat="0" applyBorder="0" applyAlignment="0" applyProtection="0"/>
    <xf numFmtId="0" fontId="27" fillId="0" borderId="19">
      <alignment horizontal="left" indent="5"/>
    </xf>
    <xf numFmtId="0" fontId="23" fillId="0" borderId="0">
      <alignment horizontal="center"/>
    </xf>
    <xf numFmtId="0" fontId="3"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 fillId="0" borderId="0" applyNumberFormat="0" applyFill="0" applyBorder="0" applyAlignment="0" applyProtection="0"/>
    <xf numFmtId="0" fontId="24" fillId="0" borderId="0">
      <alignment horizontal="center"/>
    </xf>
    <xf numFmtId="9" fontId="28" fillId="0" borderId="0">
      <alignment horizontal="center"/>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25" fillId="0" borderId="18">
      <alignment horizontal="left" indent="5"/>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6" fillId="0" borderId="0">
      <alignment horizontal="left"/>
    </xf>
    <xf numFmtId="10" fontId="30" fillId="0" borderId="0">
      <alignment horizontal="center"/>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0" borderId="20">
      <alignment horizontal="left" indent="7"/>
    </xf>
    <xf numFmtId="0" fontId="29" fillId="0" borderId="0">
      <alignment horizontal="left" inden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2" fillId="0" borderId="20">
      <alignment horizontal="left" indent="9"/>
    </xf>
    <xf numFmtId="0" fontId="33" fillId="0" borderId="0">
      <alignment horizontal="left" indent="2"/>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xf numFmtId="168" fontId="3" fillId="0" borderId="0" applyNumberFormat="0" applyFill="0" applyBorder="0" applyAlignment="0" applyProtection="0"/>
    <xf numFmtId="168" fontId="4" fillId="0" borderId="0" applyNumberFormat="0" applyFill="0" applyBorder="0" applyAlignment="0" applyProtection="0"/>
  </cellStyleXfs>
  <cellXfs count="167">
    <xf numFmtId="168" fontId="0" fillId="0" borderId="0" xfId="0" applyFont="1"/>
    <xf numFmtId="168" fontId="36" fillId="0" borderId="0" xfId="0" applyFont="1"/>
    <xf numFmtId="0" fontId="35" fillId="0" borderId="19" xfId="49" applyFont="1" applyAlignment="1">
      <alignment horizontal="left" vertical="center" indent="5"/>
    </xf>
    <xf numFmtId="168" fontId="37" fillId="0" borderId="0" xfId="0" applyFont="1" applyAlignment="1">
      <alignment horizontal="center"/>
    </xf>
    <xf numFmtId="9" fontId="34" fillId="0" borderId="0" xfId="1154" applyFont="1">
      <alignment horizontal="center"/>
    </xf>
    <xf numFmtId="168" fontId="37" fillId="0" borderId="0" xfId="0" applyFont="1"/>
    <xf numFmtId="168" fontId="37" fillId="0" borderId="0" xfId="0" applyFont="1" applyAlignment="1">
      <alignment horizontal="center" vertical="center"/>
    </xf>
    <xf numFmtId="0" fontId="37" fillId="0" borderId="0" xfId="50" applyFont="1">
      <alignment horizontal="center"/>
    </xf>
    <xf numFmtId="9" fontId="28" fillId="0" borderId="0" xfId="1154">
      <alignment horizontal="center"/>
    </xf>
    <xf numFmtId="0" fontId="25" fillId="0" borderId="18" xfId="3656">
      <alignment horizontal="left" indent="5"/>
    </xf>
    <xf numFmtId="0" fontId="40" fillId="33" borderId="26" xfId="0" applyNumberFormat="1" applyFont="1" applyFill="1" applyBorder="1" applyAlignment="1">
      <alignment horizontal="center"/>
    </xf>
    <xf numFmtId="168" fontId="41" fillId="0" borderId="0" xfId="0" applyFont="1" applyBorder="1"/>
    <xf numFmtId="168" fontId="42" fillId="0" borderId="0" xfId="0" applyFont="1" applyFill="1" applyBorder="1"/>
    <xf numFmtId="168" fontId="42" fillId="0" borderId="0" xfId="0" applyFont="1" applyBorder="1"/>
    <xf numFmtId="168" fontId="36" fillId="0" borderId="0" xfId="0" applyFont="1" applyBorder="1"/>
    <xf numFmtId="169" fontId="36" fillId="0" borderId="0" xfId="0" applyNumberFormat="1" applyFont="1" applyBorder="1"/>
    <xf numFmtId="168" fontId="43" fillId="0" borderId="0" xfId="0" applyFont="1" applyBorder="1"/>
    <xf numFmtId="168" fontId="36" fillId="0" borderId="0" xfId="0" applyNumberFormat="1" applyFont="1" applyBorder="1" applyAlignment="1">
      <alignment horizontal="center"/>
    </xf>
    <xf numFmtId="0" fontId="40" fillId="0" borderId="26" xfId="0" applyNumberFormat="1" applyFont="1" applyFill="1" applyBorder="1" applyAlignment="1">
      <alignment horizontal="center"/>
    </xf>
    <xf numFmtId="168" fontId="44" fillId="0" borderId="10" xfId="0" applyNumberFormat="1" applyFont="1" applyBorder="1" applyAlignment="1">
      <alignment horizontal="left" indent="5"/>
    </xf>
    <xf numFmtId="168" fontId="41" fillId="0" borderId="21" xfId="0" applyFont="1" applyBorder="1"/>
    <xf numFmtId="168" fontId="42" fillId="0" borderId="21" xfId="0" applyFont="1" applyFill="1" applyBorder="1"/>
    <xf numFmtId="168" fontId="42" fillId="0" borderId="21" xfId="0" applyFont="1" applyBorder="1"/>
    <xf numFmtId="168" fontId="36" fillId="0" borderId="21" xfId="0" applyFont="1" applyBorder="1"/>
    <xf numFmtId="169" fontId="36" fillId="0" borderId="21" xfId="0" applyNumberFormat="1" applyFont="1" applyBorder="1"/>
    <xf numFmtId="168" fontId="43" fillId="0" borderId="21" xfId="0" applyFont="1" applyBorder="1"/>
    <xf numFmtId="2" fontId="47" fillId="0" borderId="12" xfId="0" applyNumberFormat="1" applyFont="1" applyFill="1" applyBorder="1" applyAlignment="1">
      <alignment horizontal="center"/>
    </xf>
    <xf numFmtId="0" fontId="50" fillId="0" borderId="23" xfId="0" applyNumberFormat="1" applyFont="1" applyBorder="1" applyAlignment="1">
      <alignment horizontal="left" vertical="top" wrapText="1"/>
    </xf>
    <xf numFmtId="168" fontId="50" fillId="0" borderId="28" xfId="0" applyFont="1" applyBorder="1" applyAlignment="1">
      <alignment horizontal="left" vertical="top" wrapText="1"/>
    </xf>
    <xf numFmtId="168" fontId="50" fillId="0" borderId="13" xfId="0" applyFont="1" applyBorder="1" applyAlignment="1">
      <alignment horizontal="center" vertical="top" wrapText="1"/>
    </xf>
    <xf numFmtId="168" fontId="50" fillId="0" borderId="13" xfId="0" applyFont="1" applyFill="1" applyBorder="1" applyAlignment="1">
      <alignment horizontal="center" vertical="top" wrapText="1"/>
    </xf>
    <xf numFmtId="2" fontId="50" fillId="0" borderId="13" xfId="0" applyNumberFormat="1" applyFont="1" applyBorder="1" applyAlignment="1">
      <alignment horizontal="center" vertical="top" wrapText="1"/>
    </xf>
    <xf numFmtId="169" fontId="50" fillId="0" borderId="13" xfId="0" applyNumberFormat="1" applyFont="1" applyBorder="1" applyAlignment="1">
      <alignment horizontal="center" vertical="top" wrapText="1"/>
    </xf>
    <xf numFmtId="2" fontId="50" fillId="0" borderId="12" xfId="0" applyNumberFormat="1" applyFont="1" applyBorder="1" applyAlignment="1">
      <alignment horizontal="center" vertical="top" wrapText="1"/>
    </xf>
    <xf numFmtId="2" fontId="51" fillId="0" borderId="28" xfId="0" applyNumberFormat="1" applyFont="1" applyBorder="1" applyAlignment="1">
      <alignment horizontal="center" vertical="top" wrapText="1"/>
    </xf>
    <xf numFmtId="0" fontId="50" fillId="0" borderId="24" xfId="0" applyNumberFormat="1" applyFont="1" applyBorder="1" applyAlignment="1">
      <alignment horizontal="left"/>
    </xf>
    <xf numFmtId="168" fontId="50" fillId="0" borderId="10" xfId="0" applyNumberFormat="1" applyFont="1" applyBorder="1" applyAlignment="1">
      <alignment horizontal="left"/>
    </xf>
    <xf numFmtId="0" fontId="50" fillId="0" borderId="10" xfId="0" applyNumberFormat="1" applyFont="1" applyBorder="1" applyAlignment="1">
      <alignment horizontal="center"/>
    </xf>
    <xf numFmtId="168" fontId="50" fillId="0" borderId="14" xfId="0" applyNumberFormat="1" applyFont="1" applyBorder="1" applyAlignment="1">
      <alignment horizontal="center"/>
    </xf>
    <xf numFmtId="168" fontId="50" fillId="0" borderId="11" xfId="0" applyNumberFormat="1" applyFont="1" applyBorder="1" applyAlignment="1">
      <alignment horizontal="center"/>
    </xf>
    <xf numFmtId="168" fontId="54" fillId="0" borderId="0" xfId="0" applyFont="1" applyAlignment="1">
      <alignment horizontal="center" vertical="center"/>
    </xf>
    <xf numFmtId="2" fontId="36" fillId="0" borderId="17" xfId="0" applyNumberFormat="1" applyFont="1" applyFill="1" applyBorder="1" applyAlignment="1">
      <alignment horizontal="center" vertical="top"/>
    </xf>
    <xf numFmtId="168" fontId="50" fillId="0" borderId="10" xfId="0" applyNumberFormat="1" applyFont="1" applyFill="1" applyBorder="1" applyAlignment="1">
      <alignment horizontal="center" vertical="top"/>
    </xf>
    <xf numFmtId="168" fontId="51" fillId="0" borderId="14" xfId="0" applyNumberFormat="1" applyFont="1" applyFill="1" applyBorder="1" applyAlignment="1">
      <alignment horizontal="center" vertical="top"/>
    </xf>
    <xf numFmtId="0" fontId="36" fillId="0" borderId="24" xfId="0" applyNumberFormat="1" applyFont="1" applyBorder="1" applyAlignment="1">
      <alignment horizontal="left"/>
    </xf>
    <xf numFmtId="168" fontId="36" fillId="0" borderId="10" xfId="0" applyNumberFormat="1" applyFont="1" applyBorder="1" applyAlignment="1">
      <alignment horizontal="left"/>
    </xf>
    <xf numFmtId="0" fontId="36" fillId="0" borderId="10" xfId="0" applyNumberFormat="1" applyFont="1" applyBorder="1" applyAlignment="1">
      <alignment horizontal="center"/>
    </xf>
    <xf numFmtId="168" fontId="36" fillId="0" borderId="14" xfId="0" applyNumberFormat="1" applyFont="1" applyFill="1" applyBorder="1" applyAlignment="1">
      <alignment horizontal="center" vertical="top"/>
    </xf>
    <xf numFmtId="168" fontId="36" fillId="0" borderId="11" xfId="0" applyNumberFormat="1" applyFont="1" applyBorder="1" applyAlignment="1">
      <alignment horizontal="center"/>
    </xf>
    <xf numFmtId="2" fontId="36" fillId="0" borderId="16" xfId="0" applyNumberFormat="1" applyFont="1" applyBorder="1" applyAlignment="1">
      <alignment horizontal="center" vertical="top"/>
    </xf>
    <xf numFmtId="168" fontId="36" fillId="0" borderId="10" xfId="0" applyNumberFormat="1" applyFont="1" applyFill="1" applyBorder="1" applyAlignment="1">
      <alignment horizontal="center" vertical="top"/>
    </xf>
    <xf numFmtId="168" fontId="43" fillId="0" borderId="14" xfId="0" applyNumberFormat="1" applyFont="1" applyFill="1" applyBorder="1" applyAlignment="1">
      <alignment horizontal="center" vertical="top"/>
    </xf>
    <xf numFmtId="168" fontId="54" fillId="0" borderId="0" xfId="0" applyNumberFormat="1" applyFont="1" applyFill="1" applyBorder="1" applyAlignment="1">
      <alignment horizontal="center" vertical="center"/>
    </xf>
    <xf numFmtId="0" fontId="36" fillId="0" borderId="22" xfId="0" applyNumberFormat="1" applyFont="1" applyBorder="1" applyAlignment="1">
      <alignment horizontal="left"/>
    </xf>
    <xf numFmtId="168" fontId="36" fillId="0" borderId="14" xfId="0" applyNumberFormat="1" applyFont="1" applyBorder="1" applyAlignment="1">
      <alignment horizontal="center"/>
    </xf>
    <xf numFmtId="0" fontId="36" fillId="0" borderId="10" xfId="0" applyNumberFormat="1" applyFont="1" applyFill="1" applyBorder="1" applyAlignment="1">
      <alignment horizontal="center" vertical="top"/>
    </xf>
    <xf numFmtId="0" fontId="36" fillId="0" borderId="25" xfId="0" applyNumberFormat="1" applyFont="1" applyBorder="1" applyAlignment="1">
      <alignment horizontal="left" vertical="top"/>
    </xf>
    <xf numFmtId="168" fontId="54" fillId="0" borderId="0" xfId="0" applyNumberFormat="1" applyFont="1" applyBorder="1" applyAlignment="1">
      <alignment horizontal="center" vertical="center"/>
    </xf>
    <xf numFmtId="0" fontId="36" fillId="0" borderId="14" xfId="0" applyNumberFormat="1" applyFont="1" applyFill="1" applyBorder="1" applyAlignment="1">
      <alignment horizontal="center"/>
    </xf>
    <xf numFmtId="168" fontId="36" fillId="0" borderId="10" xfId="0" applyNumberFormat="1" applyFont="1" applyBorder="1" applyAlignment="1">
      <alignment horizontal="center"/>
    </xf>
    <xf numFmtId="0" fontId="36" fillId="0" borderId="16" xfId="0" applyNumberFormat="1" applyFont="1" applyFill="1" applyBorder="1" applyAlignment="1">
      <alignment horizontal="center"/>
    </xf>
    <xf numFmtId="168" fontId="36" fillId="0" borderId="0" xfId="0" applyNumberFormat="1" applyFont="1" applyFill="1" applyBorder="1" applyAlignment="1">
      <alignment horizontal="center" vertical="top"/>
    </xf>
    <xf numFmtId="0" fontId="36" fillId="0" borderId="10" xfId="0" applyNumberFormat="1" applyFont="1" applyFill="1" applyBorder="1" applyAlignment="1">
      <alignment horizontal="center"/>
    </xf>
    <xf numFmtId="0" fontId="36" fillId="0" borderId="11" xfId="0" applyNumberFormat="1" applyFont="1" applyFill="1" applyBorder="1" applyAlignment="1">
      <alignment horizontal="center"/>
    </xf>
    <xf numFmtId="0" fontId="36" fillId="0" borderId="15" xfId="0" applyNumberFormat="1" applyFont="1" applyBorder="1"/>
    <xf numFmtId="169" fontId="36" fillId="0" borderId="0" xfId="0" applyNumberFormat="1" applyFont="1"/>
    <xf numFmtId="168" fontId="43" fillId="0" borderId="0" xfId="0" applyFont="1"/>
    <xf numFmtId="2" fontId="46" fillId="0" borderId="29" xfId="0" applyNumberFormat="1" applyFont="1" applyFill="1" applyBorder="1" applyAlignment="1">
      <alignment horizontal="center"/>
    </xf>
    <xf numFmtId="2" fontId="50" fillId="0" borderId="30" xfId="0" applyNumberFormat="1" applyFont="1" applyBorder="1" applyAlignment="1">
      <alignment horizontal="center" vertical="top" wrapText="1"/>
    </xf>
    <xf numFmtId="168" fontId="57" fillId="0" borderId="10" xfId="0" applyFont="1" applyBorder="1" applyAlignment="1">
      <alignment horizontal="left"/>
    </xf>
    <xf numFmtId="168" fontId="52" fillId="0" borderId="21" xfId="0" applyNumberFormat="1" applyFont="1" applyBorder="1" applyAlignment="1">
      <alignment horizontal="center" vertical="top" wrapText="1"/>
    </xf>
    <xf numFmtId="168" fontId="58" fillId="0" borderId="0" xfId="0" applyFont="1" applyBorder="1"/>
    <xf numFmtId="168" fontId="58" fillId="0" borderId="21" xfId="0" applyFont="1" applyBorder="1"/>
    <xf numFmtId="2" fontId="59" fillId="0" borderId="12" xfId="0" applyNumberFormat="1" applyFont="1" applyFill="1" applyBorder="1" applyAlignment="1">
      <alignment horizontal="center"/>
    </xf>
    <xf numFmtId="2" fontId="60" fillId="0" borderId="28" xfId="0" applyNumberFormat="1" applyFont="1" applyBorder="1" applyAlignment="1">
      <alignment horizontal="center" vertical="top" wrapText="1"/>
    </xf>
    <xf numFmtId="168" fontId="60" fillId="0" borderId="14" xfId="0" applyNumberFormat="1" applyFont="1" applyFill="1" applyBorder="1" applyAlignment="1">
      <alignment horizontal="center" vertical="top"/>
    </xf>
    <xf numFmtId="168" fontId="58" fillId="0" borderId="14" xfId="0" applyNumberFormat="1" applyFont="1" applyFill="1" applyBorder="1" applyAlignment="1">
      <alignment horizontal="center" vertical="top"/>
    </xf>
    <xf numFmtId="168" fontId="58" fillId="0" borderId="0" xfId="0" applyFont="1"/>
    <xf numFmtId="168" fontId="36" fillId="0" borderId="16" xfId="0" applyNumberFormat="1" applyFont="1" applyFill="1" applyBorder="1" applyAlignment="1">
      <alignment horizontal="center" vertical="top"/>
    </xf>
    <xf numFmtId="168" fontId="36" fillId="0" borderId="11" xfId="0" applyNumberFormat="1" applyFont="1" applyFill="1" applyBorder="1" applyAlignment="1">
      <alignment horizontal="center" vertical="top"/>
    </xf>
    <xf numFmtId="168" fontId="57" fillId="0" borderId="10" xfId="0" applyFont="1" applyBorder="1" applyAlignment="1">
      <alignment horizontal="center" vertical="top"/>
    </xf>
    <xf numFmtId="168" fontId="61" fillId="0" borderId="14" xfId="0" applyFont="1" applyBorder="1" applyAlignment="1">
      <alignment horizontal="center" vertical="top"/>
    </xf>
    <xf numFmtId="168" fontId="62" fillId="0" borderId="11" xfId="0" applyFont="1" applyBorder="1" applyAlignment="1">
      <alignment horizontal="center" vertical="top"/>
    </xf>
    <xf numFmtId="0" fontId="63" fillId="0" borderId="24" xfId="0" applyNumberFormat="1" applyFont="1" applyBorder="1" applyAlignment="1">
      <alignment horizontal="left"/>
    </xf>
    <xf numFmtId="168" fontId="63" fillId="0" borderId="10" xfId="0" applyNumberFormat="1" applyFont="1" applyBorder="1" applyAlignment="1">
      <alignment horizontal="left"/>
    </xf>
    <xf numFmtId="168" fontId="63" fillId="0" borderId="10" xfId="0" applyNumberFormat="1" applyFont="1" applyFill="1" applyBorder="1" applyAlignment="1">
      <alignment horizontal="center" vertical="top"/>
    </xf>
    <xf numFmtId="0" fontId="63" fillId="0" borderId="10" xfId="0" applyNumberFormat="1" applyFont="1" applyBorder="1" applyAlignment="1">
      <alignment horizontal="center"/>
    </xf>
    <xf numFmtId="168" fontId="63" fillId="0" borderId="14" xfId="0" applyNumberFormat="1" applyFont="1" applyBorder="1" applyAlignment="1">
      <alignment horizontal="center"/>
    </xf>
    <xf numFmtId="168" fontId="63" fillId="0" borderId="11" xfId="0" applyNumberFormat="1" applyFont="1" applyBorder="1" applyAlignment="1">
      <alignment horizontal="center"/>
    </xf>
    <xf numFmtId="168" fontId="64" fillId="0" borderId="10" xfId="0" applyNumberFormat="1" applyFont="1" applyFill="1" applyBorder="1" applyAlignment="1">
      <alignment horizontal="center" vertical="top"/>
    </xf>
    <xf numFmtId="0" fontId="63" fillId="0" borderId="25" xfId="0" applyNumberFormat="1" applyFont="1" applyBorder="1" applyAlignment="1">
      <alignment horizontal="left" vertical="top"/>
    </xf>
    <xf numFmtId="9" fontId="36" fillId="0" borderId="0" xfId="0" applyNumberFormat="1" applyFont="1" applyAlignment="1">
      <alignment horizontal="center"/>
    </xf>
    <xf numFmtId="9" fontId="55" fillId="0" borderId="0" xfId="0" applyNumberFormat="1" applyFont="1" applyAlignment="1">
      <alignment horizontal="center"/>
    </xf>
    <xf numFmtId="9" fontId="37" fillId="0" borderId="0" xfId="50" applyNumberFormat="1" applyFont="1" applyAlignment="1">
      <alignment horizontal="center"/>
    </xf>
    <xf numFmtId="9" fontId="0" fillId="0" borderId="0" xfId="0" applyNumberFormat="1" applyFont="1" applyAlignment="1">
      <alignment horizontal="center"/>
    </xf>
    <xf numFmtId="9" fontId="66" fillId="0" borderId="20" xfId="0" applyNumberFormat="1" applyFont="1" applyBorder="1" applyAlignment="1">
      <alignment horizontal="center"/>
    </xf>
    <xf numFmtId="0" fontId="35" fillId="0" borderId="0" xfId="49" applyFont="1" applyBorder="1" applyAlignment="1">
      <alignment horizontal="left" vertical="center" indent="5"/>
    </xf>
    <xf numFmtId="0" fontId="67" fillId="0" borderId="0" xfId="0" applyNumberFormat="1" applyFont="1" applyAlignment="1">
      <alignment horizontal="center"/>
    </xf>
    <xf numFmtId="9" fontId="67" fillId="0" borderId="0" xfId="0" applyNumberFormat="1" applyFont="1" applyAlignment="1">
      <alignment horizontal="center"/>
    </xf>
    <xf numFmtId="169" fontId="68" fillId="0" borderId="0" xfId="0" applyNumberFormat="1" applyFont="1" applyAlignment="1">
      <alignment horizontal="center"/>
    </xf>
    <xf numFmtId="9" fontId="69" fillId="0" borderId="0" xfId="0" applyNumberFormat="1" applyFont="1" applyAlignment="1">
      <alignment horizontal="center"/>
    </xf>
    <xf numFmtId="9" fontId="70" fillId="0" borderId="0" xfId="50" applyNumberFormat="1" applyFont="1" applyAlignment="1">
      <alignment horizontal="center"/>
    </xf>
    <xf numFmtId="0" fontId="71" fillId="0" borderId="20" xfId="3656" applyFont="1" applyBorder="1" applyAlignment="1">
      <alignment horizontal="center"/>
    </xf>
    <xf numFmtId="9" fontId="72" fillId="0" borderId="0" xfId="0" applyNumberFormat="1" applyFont="1" applyAlignment="1">
      <alignment horizontal="center"/>
    </xf>
    <xf numFmtId="9" fontId="73" fillId="0" borderId="20" xfId="0" applyNumberFormat="1" applyFont="1" applyBorder="1" applyAlignment="1">
      <alignment horizontal="center"/>
    </xf>
    <xf numFmtId="9" fontId="73" fillId="0" borderId="0" xfId="50" applyNumberFormat="1" applyFont="1" applyAlignment="1">
      <alignment horizontal="center"/>
    </xf>
    <xf numFmtId="9" fontId="74" fillId="0" borderId="0" xfId="0" applyNumberFormat="1" applyFont="1" applyAlignment="1">
      <alignment horizontal="center"/>
    </xf>
    <xf numFmtId="9" fontId="75" fillId="0" borderId="0" xfId="0" applyNumberFormat="1" applyFont="1" applyAlignment="1">
      <alignment horizontal="center"/>
    </xf>
    <xf numFmtId="168" fontId="36" fillId="0" borderId="0" xfId="0" applyFont="1" applyBorder="1" applyAlignment="1">
      <alignment vertical="top"/>
    </xf>
    <xf numFmtId="0" fontId="65" fillId="0" borderId="20" xfId="3656" applyFont="1" applyBorder="1" applyAlignment="1">
      <alignment horizontal="left" vertical="top"/>
    </xf>
    <xf numFmtId="0" fontId="38" fillId="0" borderId="18" xfId="3656" applyFont="1" applyAlignment="1">
      <alignment horizontal="left" vertical="top" indent="1"/>
    </xf>
    <xf numFmtId="0" fontId="25" fillId="0" borderId="0" xfId="3656" applyBorder="1">
      <alignment horizontal="left" indent="5"/>
    </xf>
    <xf numFmtId="0" fontId="37" fillId="0" borderId="0" xfId="50" applyFont="1" applyBorder="1">
      <alignment horizontal="center"/>
    </xf>
    <xf numFmtId="168" fontId="76" fillId="0" borderId="0" xfId="0" applyFont="1" applyAlignment="1">
      <alignment horizontal="center"/>
    </xf>
    <xf numFmtId="9" fontId="76" fillId="0" borderId="0" xfId="50" applyNumberFormat="1" applyFont="1" applyAlignment="1">
      <alignment horizontal="center"/>
    </xf>
    <xf numFmtId="9" fontId="77" fillId="0" borderId="0" xfId="50" applyNumberFormat="1" applyFont="1" applyAlignment="1">
      <alignment horizontal="center"/>
    </xf>
    <xf numFmtId="0" fontId="76" fillId="0" borderId="0" xfId="50" applyFont="1">
      <alignment horizontal="center"/>
    </xf>
    <xf numFmtId="0" fontId="36" fillId="0" borderId="15" xfId="0" applyNumberFormat="1" applyFont="1" applyFill="1" applyBorder="1" applyAlignment="1">
      <alignment horizontal="center"/>
    </xf>
    <xf numFmtId="168" fontId="36" fillId="0" borderId="16" xfId="0" applyNumberFormat="1" applyFont="1" applyBorder="1" applyAlignment="1">
      <alignment horizontal="center"/>
    </xf>
    <xf numFmtId="168" fontId="63" fillId="0" borderId="16" xfId="0" applyNumberFormat="1" applyFont="1" applyBorder="1" applyAlignment="1">
      <alignment horizontal="center"/>
    </xf>
    <xf numFmtId="168" fontId="50" fillId="0" borderId="16" xfId="0" applyNumberFormat="1" applyFont="1" applyBorder="1" applyAlignment="1">
      <alignment horizontal="center"/>
    </xf>
    <xf numFmtId="9" fontId="63" fillId="0" borderId="11" xfId="0" applyNumberFormat="1" applyFont="1" applyBorder="1" applyAlignment="1">
      <alignment horizontal="center"/>
    </xf>
    <xf numFmtId="9" fontId="50" fillId="0" borderId="11" xfId="0" applyNumberFormat="1" applyFont="1" applyBorder="1" applyAlignment="1">
      <alignment horizontal="center"/>
    </xf>
    <xf numFmtId="9" fontId="36" fillId="0" borderId="11" xfId="0" applyNumberFormat="1" applyFont="1" applyBorder="1" applyAlignment="1">
      <alignment horizontal="center"/>
    </xf>
    <xf numFmtId="9" fontId="64" fillId="0" borderId="11" xfId="0" applyNumberFormat="1" applyFont="1" applyBorder="1" applyAlignment="1">
      <alignment horizontal="center"/>
    </xf>
    <xf numFmtId="9" fontId="36" fillId="0" borderId="31" xfId="0" applyNumberFormat="1" applyFont="1" applyBorder="1" applyAlignment="1">
      <alignment horizontal="center"/>
    </xf>
    <xf numFmtId="9" fontId="36" fillId="0" borderId="16" xfId="0" applyNumberFormat="1" applyFont="1" applyBorder="1" applyAlignment="1">
      <alignment horizontal="center"/>
    </xf>
    <xf numFmtId="168" fontId="48" fillId="0" borderId="34" xfId="0" applyNumberFormat="1" applyFont="1" applyBorder="1" applyAlignment="1">
      <alignment horizontal="center"/>
    </xf>
    <xf numFmtId="168" fontId="43" fillId="0" borderId="11" xfId="0" applyNumberFormat="1" applyFont="1" applyFill="1" applyBorder="1" applyAlignment="1">
      <alignment horizontal="center" vertical="top"/>
    </xf>
    <xf numFmtId="0" fontId="63" fillId="0" borderId="14" xfId="0" applyNumberFormat="1" applyFont="1" applyFill="1" applyBorder="1" applyAlignment="1">
      <alignment horizontal="center"/>
    </xf>
    <xf numFmtId="0" fontId="50" fillId="0" borderId="14" xfId="0" applyNumberFormat="1" applyFont="1" applyFill="1" applyBorder="1" applyAlignment="1">
      <alignment horizontal="center"/>
    </xf>
    <xf numFmtId="0" fontId="63" fillId="0" borderId="10" xfId="0" applyNumberFormat="1" applyFont="1" applyFill="1" applyBorder="1" applyAlignment="1">
      <alignment horizontal="center"/>
    </xf>
    <xf numFmtId="0" fontId="50" fillId="0" borderId="10" xfId="0" applyNumberFormat="1" applyFont="1" applyFill="1" applyBorder="1" applyAlignment="1">
      <alignment horizontal="center"/>
    </xf>
    <xf numFmtId="0" fontId="36" fillId="0" borderId="14" xfId="0" applyNumberFormat="1" applyFont="1" applyFill="1" applyBorder="1" applyAlignment="1">
      <alignment horizontal="center" vertical="top"/>
    </xf>
    <xf numFmtId="168" fontId="78" fillId="0" borderId="11" xfId="0" applyNumberFormat="1" applyFont="1" applyBorder="1" applyAlignment="1">
      <alignment horizontal="center"/>
    </xf>
    <xf numFmtId="2" fontId="36" fillId="0" borderId="10" xfId="0" applyNumberFormat="1" applyFont="1" applyFill="1" applyBorder="1" applyAlignment="1">
      <alignment horizontal="center" vertical="top"/>
    </xf>
    <xf numFmtId="2" fontId="36" fillId="0" borderId="15" xfId="0" applyNumberFormat="1" applyFont="1" applyBorder="1" applyAlignment="1">
      <alignment horizontal="center" vertical="top"/>
    </xf>
    <xf numFmtId="2" fontId="57" fillId="0" borderId="17" xfId="0" applyNumberFormat="1" applyFont="1" applyBorder="1" applyAlignment="1">
      <alignment horizontal="center" vertical="top"/>
    </xf>
    <xf numFmtId="0" fontId="36" fillId="0" borderId="0" xfId="0" applyNumberFormat="1" applyFont="1" applyBorder="1" applyAlignment="1">
      <alignment horizontal="left"/>
    </xf>
    <xf numFmtId="168" fontId="36" fillId="0" borderId="0" xfId="0" applyNumberFormat="1" applyFont="1" applyBorder="1" applyAlignment="1">
      <alignment horizontal="left"/>
    </xf>
    <xf numFmtId="0" fontId="36" fillId="0" borderId="0" xfId="0" applyNumberFormat="1" applyFont="1" applyBorder="1" applyAlignment="1">
      <alignment horizontal="center"/>
    </xf>
    <xf numFmtId="168" fontId="36" fillId="0" borderId="0" xfId="0" applyNumberFormat="1" applyFont="1" applyFill="1" applyBorder="1" applyAlignment="1">
      <alignment horizontal="center"/>
    </xf>
    <xf numFmtId="169" fontId="36" fillId="0" borderId="0" xfId="0" applyNumberFormat="1" applyFont="1" applyBorder="1" applyAlignment="1">
      <alignment horizontal="center"/>
    </xf>
    <xf numFmtId="168" fontId="43" fillId="0" borderId="0" xfId="0" applyNumberFormat="1" applyFont="1" applyFill="1" applyBorder="1" applyAlignment="1">
      <alignment horizontal="center" vertical="top"/>
    </xf>
    <xf numFmtId="168" fontId="58" fillId="0" borderId="0" xfId="0" applyNumberFormat="1" applyFont="1" applyFill="1" applyBorder="1" applyAlignment="1">
      <alignment horizontal="center" vertical="top"/>
    </xf>
    <xf numFmtId="0" fontId="36" fillId="0" borderId="0" xfId="0" applyNumberFormat="1" applyFont="1" applyBorder="1"/>
    <xf numFmtId="0" fontId="50" fillId="0" borderId="22" xfId="0" applyNumberFormat="1" applyFont="1" applyBorder="1" applyAlignment="1">
      <alignment horizontal="left"/>
    </xf>
    <xf numFmtId="168" fontId="36" fillId="0" borderId="31" xfId="0" applyNumberFormat="1" applyFont="1" applyBorder="1" applyAlignment="1">
      <alignment horizontal="center"/>
    </xf>
    <xf numFmtId="9" fontId="56" fillId="0" borderId="11" xfId="0" applyNumberFormat="1" applyFont="1" applyBorder="1" applyAlignment="1">
      <alignment horizontal="center"/>
    </xf>
    <xf numFmtId="0" fontId="80" fillId="0" borderId="20" xfId="3656" applyFont="1" applyBorder="1" applyAlignment="1">
      <alignment horizontal="center"/>
    </xf>
    <xf numFmtId="0" fontId="81" fillId="0" borderId="24" xfId="0" applyNumberFormat="1" applyFont="1" applyBorder="1" applyAlignment="1">
      <alignment horizontal="left"/>
    </xf>
    <xf numFmtId="168" fontId="81" fillId="0" borderId="10" xfId="0" applyNumberFormat="1" applyFont="1" applyBorder="1" applyAlignment="1">
      <alignment horizontal="left"/>
    </xf>
    <xf numFmtId="0" fontId="81" fillId="0" borderId="10" xfId="0" applyNumberFormat="1" applyFont="1" applyFill="1" applyBorder="1" applyAlignment="1">
      <alignment horizontal="center" vertical="top"/>
    </xf>
    <xf numFmtId="168" fontId="81" fillId="0" borderId="14" xfId="0" applyNumberFormat="1" applyFont="1" applyBorder="1" applyAlignment="1">
      <alignment horizontal="center"/>
    </xf>
    <xf numFmtId="9" fontId="81" fillId="0" borderId="11" xfId="0" applyNumberFormat="1" applyFont="1" applyBorder="1" applyAlignment="1">
      <alignment horizontal="center"/>
    </xf>
    <xf numFmtId="168" fontId="81" fillId="0" borderId="10" xfId="0" applyNumberFormat="1" applyFont="1" applyFill="1" applyBorder="1" applyAlignment="1">
      <alignment horizontal="center" vertical="top"/>
    </xf>
    <xf numFmtId="0" fontId="82" fillId="0" borderId="14" xfId="0" applyNumberFormat="1" applyFont="1" applyBorder="1" applyAlignment="1">
      <alignment horizontal="center"/>
    </xf>
    <xf numFmtId="168" fontId="81" fillId="0" borderId="11" xfId="0" applyNumberFormat="1" applyFont="1" applyBorder="1" applyAlignment="1">
      <alignment horizontal="center"/>
    </xf>
    <xf numFmtId="0" fontId="36" fillId="34" borderId="24" xfId="0" applyNumberFormat="1" applyFont="1" applyFill="1" applyBorder="1" applyAlignment="1">
      <alignment horizontal="left"/>
    </xf>
    <xf numFmtId="168" fontId="78" fillId="0" borderId="10" xfId="0" applyNumberFormat="1" applyFont="1" applyBorder="1" applyAlignment="1">
      <alignment horizontal="left"/>
    </xf>
    <xf numFmtId="168" fontId="78" fillId="0" borderId="0" xfId="0" applyNumberFormat="1" applyFont="1" applyBorder="1" applyAlignment="1">
      <alignment horizontal="center"/>
    </xf>
    <xf numFmtId="168" fontId="78" fillId="0" borderId="16" xfId="0" applyNumberFormat="1" applyFont="1" applyBorder="1" applyAlignment="1">
      <alignment horizontal="center"/>
    </xf>
    <xf numFmtId="0" fontId="78" fillId="0" borderId="14" xfId="0" applyNumberFormat="1" applyFont="1" applyFill="1" applyBorder="1" applyAlignment="1">
      <alignment horizontal="center"/>
    </xf>
    <xf numFmtId="2" fontId="46" fillId="0" borderId="27" xfId="0" applyNumberFormat="1" applyFont="1" applyFill="1" applyBorder="1" applyAlignment="1">
      <alignment horizontal="center"/>
    </xf>
    <xf numFmtId="2" fontId="46" fillId="0" borderId="12" xfId="0" applyNumberFormat="1" applyFont="1" applyFill="1" applyBorder="1" applyAlignment="1">
      <alignment horizontal="center"/>
    </xf>
    <xf numFmtId="168" fontId="53" fillId="0" borderId="32" xfId="0" applyFont="1" applyBorder="1" applyAlignment="1">
      <alignment horizontal="center" vertical="center" textRotation="90" wrapText="1"/>
    </xf>
    <xf numFmtId="168" fontId="21" fillId="0" borderId="33" xfId="0" applyFont="1" applyBorder="1" applyAlignment="1">
      <alignment horizontal="center" vertical="center" textRotation="90" wrapText="1"/>
    </xf>
  </cellXfs>
  <cellStyles count="24613">
    <cellStyle name="20 % - Accent1" xfId="26" builtinId="30" hidden="1"/>
    <cellStyle name="20 % - Accent2" xfId="30" builtinId="34" hidden="1"/>
    <cellStyle name="20 % - Accent3" xfId="34" builtinId="38" hidden="1"/>
    <cellStyle name="20 % - Accent4" xfId="38" builtinId="42" hidden="1"/>
    <cellStyle name="20 % - Accent5" xfId="42" builtinId="46" hidden="1"/>
    <cellStyle name="20 % - Accent6" xfId="46" builtinId="50" hidden="1"/>
    <cellStyle name="40 % - Accent1" xfId="27" builtinId="31" hidden="1"/>
    <cellStyle name="40 % - Accent2" xfId="31" builtinId="35" hidden="1"/>
    <cellStyle name="40 % - Accent3" xfId="35" builtinId="39" hidden="1"/>
    <cellStyle name="40 % - Accent4" xfId="39" builtinId="43" hidden="1"/>
    <cellStyle name="40 % - Accent5" xfId="43" builtinId="47" hidden="1"/>
    <cellStyle name="40 % - Accent6" xfId="47" builtinId="51" hidden="1"/>
    <cellStyle name="60 % - Accent1" xfId="28" builtinId="32" hidden="1"/>
    <cellStyle name="60 % - Accent2" xfId="32" builtinId="36" hidden="1"/>
    <cellStyle name="60 % - Accent3" xfId="36" builtinId="40" hidden="1"/>
    <cellStyle name="60 % - Accent4" xfId="40" builtinId="44" hidden="1"/>
    <cellStyle name="60 % - Accent5" xfId="44" builtinId="48" hidden="1"/>
    <cellStyle name="60 % - Accent6" xfId="48" builtinId="52" hidden="1"/>
    <cellStyle name="Accent1" xfId="25" builtinId="29" hidden="1"/>
    <cellStyle name="Accent2" xfId="29" builtinId="33" hidden="1"/>
    <cellStyle name="Accent3" xfId="33" builtinId="37" hidden="1"/>
    <cellStyle name="Accent4" xfId="37" builtinId="41" hidden="1"/>
    <cellStyle name="Accent5" xfId="41" builtinId="45" hidden="1"/>
    <cellStyle name="Accent6" xfId="45" builtinId="49" hidden="1"/>
    <cellStyle name="Avertissement" xfId="21" builtinId="11" hidden="1"/>
    <cellStyle name="Calcul" xfId="18" builtinId="22" hidden="1"/>
    <cellStyle name="Cellule liée" xfId="19" builtinId="24" hidden="1"/>
    <cellStyle name="Entrée" xfId="16" builtinId="20" hidden="1"/>
    <cellStyle name="Insatisfaisant" xfId="14" builtinId="27" hidden="1"/>
    <cellStyle name="Int_%_Marge" xfId="3664" xr:uid="{00000000-0005-0000-0000-00001E000000}"/>
    <cellStyle name="Int_Remise" xfId="50" xr:uid="{00000000-0005-0000-0000-00001F000000}"/>
    <cellStyle name="Lien hypertexte" xfId="18847" builtinId="8" hidden="1"/>
    <cellStyle name="Lien hypertexte" xfId="18851" builtinId="8" hidden="1"/>
    <cellStyle name="Lien hypertexte" xfId="18853" builtinId="8" hidden="1"/>
    <cellStyle name="Lien hypertexte" xfId="18855" builtinId="8" hidden="1"/>
    <cellStyle name="Lien hypertexte" xfId="18857" builtinId="8" hidden="1"/>
    <cellStyle name="Lien hypertexte" xfId="18859" builtinId="8" hidden="1"/>
    <cellStyle name="Lien hypertexte" xfId="18861" builtinId="8" hidden="1"/>
    <cellStyle name="Lien hypertexte" xfId="18863" builtinId="8" hidden="1"/>
    <cellStyle name="Lien hypertexte" xfId="18867" builtinId="8" hidden="1"/>
    <cellStyle name="Lien hypertexte" xfId="18869" builtinId="8" hidden="1"/>
    <cellStyle name="Lien hypertexte" xfId="18871" builtinId="8" hidden="1"/>
    <cellStyle name="Lien hypertexte" xfId="18873" builtinId="8" hidden="1"/>
    <cellStyle name="Lien hypertexte" xfId="18875" builtinId="8" hidden="1"/>
    <cellStyle name="Lien hypertexte" xfId="18877" builtinId="8" hidden="1"/>
    <cellStyle name="Lien hypertexte" xfId="18879" builtinId="8" hidden="1"/>
    <cellStyle name="Lien hypertexte" xfId="18883" builtinId="8" hidden="1"/>
    <cellStyle name="Lien hypertexte" xfId="18885" builtinId="8" hidden="1"/>
    <cellStyle name="Lien hypertexte" xfId="18887" builtinId="8" hidden="1"/>
    <cellStyle name="Lien hypertexte" xfId="18889" builtinId="8" hidden="1"/>
    <cellStyle name="Lien hypertexte" xfId="18891" builtinId="8" hidden="1"/>
    <cellStyle name="Lien hypertexte" xfId="18893" builtinId="8" hidden="1"/>
    <cellStyle name="Lien hypertexte" xfId="18895" builtinId="8" hidden="1"/>
    <cellStyle name="Lien hypertexte" xfId="18899" builtinId="8" hidden="1"/>
    <cellStyle name="Lien hypertexte" xfId="18901" builtinId="8" hidden="1"/>
    <cellStyle name="Lien hypertexte" xfId="18903" builtinId="8" hidden="1"/>
    <cellStyle name="Lien hypertexte" xfId="18905" builtinId="8" hidden="1"/>
    <cellStyle name="Lien hypertexte" xfId="18907" builtinId="8" hidden="1"/>
    <cellStyle name="Lien hypertexte" xfId="18909" builtinId="8" hidden="1"/>
    <cellStyle name="Lien hypertexte" xfId="18911" builtinId="8" hidden="1"/>
    <cellStyle name="Lien hypertexte" xfId="18915" builtinId="8" hidden="1"/>
    <cellStyle name="Lien hypertexte" xfId="18917" builtinId="8" hidden="1"/>
    <cellStyle name="Lien hypertexte" xfId="18919" builtinId="8" hidden="1"/>
    <cellStyle name="Lien hypertexte" xfId="18921" builtinId="8" hidden="1"/>
    <cellStyle name="Lien hypertexte" xfId="18923" builtinId="8" hidden="1"/>
    <cellStyle name="Lien hypertexte" xfId="18925" builtinId="8" hidden="1"/>
    <cellStyle name="Lien hypertexte" xfId="18927" builtinId="8" hidden="1"/>
    <cellStyle name="Lien hypertexte" xfId="18931" builtinId="8" hidden="1"/>
    <cellStyle name="Lien hypertexte" xfId="18933" builtinId="8" hidden="1"/>
    <cellStyle name="Lien hypertexte" xfId="18935" builtinId="8" hidden="1"/>
    <cellStyle name="Lien hypertexte" xfId="18937" builtinId="8" hidden="1"/>
    <cellStyle name="Lien hypertexte" xfId="18939" builtinId="8" hidden="1"/>
    <cellStyle name="Lien hypertexte" xfId="18941" builtinId="8" hidden="1"/>
    <cellStyle name="Lien hypertexte" xfId="18943" builtinId="8" hidden="1"/>
    <cellStyle name="Lien hypertexte" xfId="18947" builtinId="8" hidden="1"/>
    <cellStyle name="Lien hypertexte" xfId="18949" builtinId="8" hidden="1"/>
    <cellStyle name="Lien hypertexte" xfId="18951" builtinId="8" hidden="1"/>
    <cellStyle name="Lien hypertexte" xfId="18953" builtinId="8" hidden="1"/>
    <cellStyle name="Lien hypertexte" xfId="18955" builtinId="8" hidden="1"/>
    <cellStyle name="Lien hypertexte" xfId="18957" builtinId="8" hidden="1"/>
    <cellStyle name="Lien hypertexte" xfId="18959" builtinId="8" hidden="1"/>
    <cellStyle name="Lien hypertexte" xfId="18963" builtinId="8" hidden="1"/>
    <cellStyle name="Lien hypertexte" xfId="18965" builtinId="8" hidden="1"/>
    <cellStyle name="Lien hypertexte" xfId="18967" builtinId="8" hidden="1"/>
    <cellStyle name="Lien hypertexte" xfId="18969" builtinId="8" hidden="1"/>
    <cellStyle name="Lien hypertexte" xfId="18971" builtinId="8" hidden="1"/>
    <cellStyle name="Lien hypertexte" xfId="18973" builtinId="8" hidden="1"/>
    <cellStyle name="Lien hypertexte" xfId="18975" builtinId="8" hidden="1"/>
    <cellStyle name="Lien hypertexte" xfId="18979" builtinId="8" hidden="1"/>
    <cellStyle name="Lien hypertexte" xfId="18981" builtinId="8" hidden="1"/>
    <cellStyle name="Lien hypertexte" xfId="18983" builtinId="8" hidden="1"/>
    <cellStyle name="Lien hypertexte" xfId="18985" builtinId="8" hidden="1"/>
    <cellStyle name="Lien hypertexte" xfId="18987" builtinId="8" hidden="1"/>
    <cellStyle name="Lien hypertexte" xfId="18989" builtinId="8" hidden="1"/>
    <cellStyle name="Lien hypertexte" xfId="18991" builtinId="8" hidden="1"/>
    <cellStyle name="Lien hypertexte" xfId="18995" builtinId="8" hidden="1"/>
    <cellStyle name="Lien hypertexte" xfId="18997" builtinId="8" hidden="1"/>
    <cellStyle name="Lien hypertexte" xfId="18999" builtinId="8" hidden="1"/>
    <cellStyle name="Lien hypertexte" xfId="19001" builtinId="8" hidden="1"/>
    <cellStyle name="Lien hypertexte" xfId="19003" builtinId="8" hidden="1"/>
    <cellStyle name="Lien hypertexte" xfId="19005" builtinId="8" hidden="1"/>
    <cellStyle name="Lien hypertexte" xfId="19007" builtinId="8" hidden="1"/>
    <cellStyle name="Lien hypertexte" xfId="19011" builtinId="8" hidden="1"/>
    <cellStyle name="Lien hypertexte" xfId="19013" builtinId="8" hidden="1"/>
    <cellStyle name="Lien hypertexte" xfId="19015" builtinId="8" hidden="1"/>
    <cellStyle name="Lien hypertexte" xfId="19017" builtinId="8" hidden="1"/>
    <cellStyle name="Lien hypertexte" xfId="19019" builtinId="8" hidden="1"/>
    <cellStyle name="Lien hypertexte" xfId="19021" builtinId="8" hidden="1"/>
    <cellStyle name="Lien hypertexte" xfId="19023" builtinId="8" hidden="1"/>
    <cellStyle name="Lien hypertexte" xfId="19027" builtinId="8" hidden="1"/>
    <cellStyle name="Lien hypertexte" xfId="19029" builtinId="8" hidden="1"/>
    <cellStyle name="Lien hypertexte" xfId="19031" builtinId="8" hidden="1"/>
    <cellStyle name="Lien hypertexte" xfId="19033" builtinId="8" hidden="1"/>
    <cellStyle name="Lien hypertexte" xfId="19035" builtinId="8" hidden="1"/>
    <cellStyle name="Lien hypertexte" xfId="19037" builtinId="8" hidden="1"/>
    <cellStyle name="Lien hypertexte" xfId="19039" builtinId="8" hidden="1"/>
    <cellStyle name="Lien hypertexte" xfId="19043" builtinId="8" hidden="1"/>
    <cellStyle name="Lien hypertexte" xfId="19045" builtinId="8" hidden="1"/>
    <cellStyle name="Lien hypertexte" xfId="19047" builtinId="8" hidden="1"/>
    <cellStyle name="Lien hypertexte" xfId="19049" builtinId="8" hidden="1"/>
    <cellStyle name="Lien hypertexte" xfId="19051" builtinId="8" hidden="1"/>
    <cellStyle name="Lien hypertexte" xfId="19053" builtinId="8" hidden="1"/>
    <cellStyle name="Lien hypertexte" xfId="19055" builtinId="8" hidden="1"/>
    <cellStyle name="Lien hypertexte" xfId="19059" builtinId="8" hidden="1"/>
    <cellStyle name="Lien hypertexte" xfId="19061" builtinId="8" hidden="1"/>
    <cellStyle name="Lien hypertexte" xfId="19063" builtinId="8" hidden="1"/>
    <cellStyle name="Lien hypertexte" xfId="19065" builtinId="8" hidden="1"/>
    <cellStyle name="Lien hypertexte" xfId="19067" builtinId="8" hidden="1"/>
    <cellStyle name="Lien hypertexte" xfId="19069" builtinId="8" hidden="1"/>
    <cellStyle name="Lien hypertexte" xfId="19071" builtinId="8" hidden="1"/>
    <cellStyle name="Lien hypertexte" xfId="19075" builtinId="8" hidden="1"/>
    <cellStyle name="Lien hypertexte" xfId="19077" builtinId="8" hidden="1"/>
    <cellStyle name="Lien hypertexte" xfId="19079" builtinId="8" hidden="1"/>
    <cellStyle name="Lien hypertexte" xfId="19081" builtinId="8" hidden="1"/>
    <cellStyle name="Lien hypertexte" xfId="19083" builtinId="8" hidden="1"/>
    <cellStyle name="Lien hypertexte" xfId="19085" builtinId="8" hidden="1"/>
    <cellStyle name="Lien hypertexte" xfId="19087" builtinId="8" hidden="1"/>
    <cellStyle name="Lien hypertexte" xfId="19091" builtinId="8" hidden="1"/>
    <cellStyle name="Lien hypertexte" xfId="19093" builtinId="8" hidden="1"/>
    <cellStyle name="Lien hypertexte" xfId="19095" builtinId="8" hidden="1"/>
    <cellStyle name="Lien hypertexte" xfId="19097" builtinId="8" hidden="1"/>
    <cellStyle name="Lien hypertexte" xfId="19099" builtinId="8" hidden="1"/>
    <cellStyle name="Lien hypertexte" xfId="19101" builtinId="8" hidden="1"/>
    <cellStyle name="Lien hypertexte" xfId="19103" builtinId="8" hidden="1"/>
    <cellStyle name="Lien hypertexte" xfId="19107" builtinId="8" hidden="1"/>
    <cellStyle name="Lien hypertexte" xfId="19109" builtinId="8" hidden="1"/>
    <cellStyle name="Lien hypertexte" xfId="19111" builtinId="8" hidden="1"/>
    <cellStyle name="Lien hypertexte" xfId="19113" builtinId="8" hidden="1"/>
    <cellStyle name="Lien hypertexte" xfId="19115" builtinId="8" hidden="1"/>
    <cellStyle name="Lien hypertexte" xfId="19117" builtinId="8" hidden="1"/>
    <cellStyle name="Lien hypertexte" xfId="19119" builtinId="8" hidden="1"/>
    <cellStyle name="Lien hypertexte" xfId="19123" builtinId="8" hidden="1"/>
    <cellStyle name="Lien hypertexte" xfId="19125" builtinId="8" hidden="1"/>
    <cellStyle name="Lien hypertexte" xfId="19127" builtinId="8" hidden="1"/>
    <cellStyle name="Lien hypertexte" xfId="19129" builtinId="8" hidden="1"/>
    <cellStyle name="Lien hypertexte" xfId="19131" builtinId="8" hidden="1"/>
    <cellStyle name="Lien hypertexte" xfId="19133" builtinId="8" hidden="1"/>
    <cellStyle name="Lien hypertexte" xfId="19135" builtinId="8" hidden="1"/>
    <cellStyle name="Lien hypertexte" xfId="19139" builtinId="8" hidden="1"/>
    <cellStyle name="Lien hypertexte" xfId="19141" builtinId="8" hidden="1"/>
    <cellStyle name="Lien hypertexte" xfId="19143" builtinId="8" hidden="1"/>
    <cellStyle name="Lien hypertexte" xfId="19145" builtinId="8" hidden="1"/>
    <cellStyle name="Lien hypertexte" xfId="19147" builtinId="8" hidden="1"/>
    <cellStyle name="Lien hypertexte" xfId="19149" builtinId="8" hidden="1"/>
    <cellStyle name="Lien hypertexte" xfId="19151" builtinId="8" hidden="1"/>
    <cellStyle name="Lien hypertexte" xfId="19155" builtinId="8" hidden="1"/>
    <cellStyle name="Lien hypertexte" xfId="19157" builtinId="8" hidden="1"/>
    <cellStyle name="Lien hypertexte" xfId="19159" builtinId="8" hidden="1"/>
    <cellStyle name="Lien hypertexte" xfId="19161" builtinId="8" hidden="1"/>
    <cellStyle name="Lien hypertexte" xfId="19163" builtinId="8" hidden="1"/>
    <cellStyle name="Lien hypertexte" xfId="19165" builtinId="8" hidden="1"/>
    <cellStyle name="Lien hypertexte" xfId="19167" builtinId="8" hidden="1"/>
    <cellStyle name="Lien hypertexte" xfId="19171" builtinId="8" hidden="1"/>
    <cellStyle name="Lien hypertexte" xfId="19173" builtinId="8" hidden="1"/>
    <cellStyle name="Lien hypertexte" xfId="19175" builtinId="8" hidden="1"/>
    <cellStyle name="Lien hypertexte" xfId="19177" builtinId="8" hidden="1"/>
    <cellStyle name="Lien hypertexte" xfId="19179" builtinId="8" hidden="1"/>
    <cellStyle name="Lien hypertexte" xfId="19181" builtinId="8" hidden="1"/>
    <cellStyle name="Lien hypertexte" xfId="19183" builtinId="8" hidden="1"/>
    <cellStyle name="Lien hypertexte" xfId="19187" builtinId="8" hidden="1"/>
    <cellStyle name="Lien hypertexte" xfId="19189" builtinId="8" hidden="1"/>
    <cellStyle name="Lien hypertexte" xfId="19191" builtinId="8" hidden="1"/>
    <cellStyle name="Lien hypertexte" xfId="19193" builtinId="8" hidden="1"/>
    <cellStyle name="Lien hypertexte" xfId="19195" builtinId="8" hidden="1"/>
    <cellStyle name="Lien hypertexte" xfId="19197" builtinId="8" hidden="1"/>
    <cellStyle name="Lien hypertexte" xfId="19199" builtinId="8" hidden="1"/>
    <cellStyle name="Lien hypertexte" xfId="19203" builtinId="8" hidden="1"/>
    <cellStyle name="Lien hypertexte" xfId="19205" builtinId="8" hidden="1"/>
    <cellStyle name="Lien hypertexte" xfId="19207" builtinId="8" hidden="1"/>
    <cellStyle name="Lien hypertexte" xfId="19209" builtinId="8" hidden="1"/>
    <cellStyle name="Lien hypertexte" xfId="19211" builtinId="8" hidden="1"/>
    <cellStyle name="Lien hypertexte" xfId="19213" builtinId="8" hidden="1"/>
    <cellStyle name="Lien hypertexte" xfId="19215" builtinId="8" hidden="1"/>
    <cellStyle name="Lien hypertexte" xfId="19219" builtinId="8" hidden="1"/>
    <cellStyle name="Lien hypertexte" xfId="19221" builtinId="8" hidden="1"/>
    <cellStyle name="Lien hypertexte" xfId="19223" builtinId="8" hidden="1"/>
    <cellStyle name="Lien hypertexte" xfId="19225" builtinId="8" hidden="1"/>
    <cellStyle name="Lien hypertexte" xfId="19227" builtinId="8" hidden="1"/>
    <cellStyle name="Lien hypertexte" xfId="19229" builtinId="8" hidden="1"/>
    <cellStyle name="Lien hypertexte" xfId="19231" builtinId="8" hidden="1"/>
    <cellStyle name="Lien hypertexte" xfId="19235" builtinId="8" hidden="1"/>
    <cellStyle name="Lien hypertexte" xfId="19237" builtinId="8" hidden="1"/>
    <cellStyle name="Lien hypertexte" xfId="19239" builtinId="8" hidden="1"/>
    <cellStyle name="Lien hypertexte" xfId="19241" builtinId="8" hidden="1"/>
    <cellStyle name="Lien hypertexte" xfId="19243" builtinId="8" hidden="1"/>
    <cellStyle name="Lien hypertexte" xfId="19245" builtinId="8" hidden="1"/>
    <cellStyle name="Lien hypertexte" xfId="19247" builtinId="8" hidden="1"/>
    <cellStyle name="Lien hypertexte" xfId="19251" builtinId="8" hidden="1"/>
    <cellStyle name="Lien hypertexte" xfId="19253" builtinId="8" hidden="1"/>
    <cellStyle name="Lien hypertexte" xfId="19255" builtinId="8" hidden="1"/>
    <cellStyle name="Lien hypertexte" xfId="19257" builtinId="8" hidden="1"/>
    <cellStyle name="Lien hypertexte" xfId="19259" builtinId="8" hidden="1"/>
    <cellStyle name="Lien hypertexte" xfId="19261" builtinId="8" hidden="1"/>
    <cellStyle name="Lien hypertexte" xfId="19263" builtinId="8" hidden="1"/>
    <cellStyle name="Lien hypertexte" xfId="19267" builtinId="8" hidden="1"/>
    <cellStyle name="Lien hypertexte" xfId="19269" builtinId="8" hidden="1"/>
    <cellStyle name="Lien hypertexte" xfId="19271" builtinId="8" hidden="1"/>
    <cellStyle name="Lien hypertexte" xfId="19273" builtinId="8" hidden="1"/>
    <cellStyle name="Lien hypertexte" xfId="19275" builtinId="8" hidden="1"/>
    <cellStyle name="Lien hypertexte" xfId="19277" builtinId="8" hidden="1"/>
    <cellStyle name="Lien hypertexte" xfId="19279" builtinId="8" hidden="1"/>
    <cellStyle name="Lien hypertexte" xfId="19283" builtinId="8" hidden="1"/>
    <cellStyle name="Lien hypertexte" xfId="19285" builtinId="8" hidden="1"/>
    <cellStyle name="Lien hypertexte" xfId="19287" builtinId="8" hidden="1"/>
    <cellStyle name="Lien hypertexte" xfId="19289" builtinId="8" hidden="1"/>
    <cellStyle name="Lien hypertexte" xfId="19291" builtinId="8" hidden="1"/>
    <cellStyle name="Lien hypertexte" xfId="19293" builtinId="8" hidden="1"/>
    <cellStyle name="Lien hypertexte" xfId="19295" builtinId="8" hidden="1"/>
    <cellStyle name="Lien hypertexte" xfId="19299" builtinId="8" hidden="1"/>
    <cellStyle name="Lien hypertexte" xfId="19301" builtinId="8" hidden="1"/>
    <cellStyle name="Lien hypertexte" xfId="19303" builtinId="8" hidden="1"/>
    <cellStyle name="Lien hypertexte" xfId="19305" builtinId="8" hidden="1"/>
    <cellStyle name="Lien hypertexte" xfId="19307" builtinId="8" hidden="1"/>
    <cellStyle name="Lien hypertexte" xfId="19309" builtinId="8" hidden="1"/>
    <cellStyle name="Lien hypertexte" xfId="19311" builtinId="8" hidden="1"/>
    <cellStyle name="Lien hypertexte" xfId="19315" builtinId="8" hidden="1"/>
    <cellStyle name="Lien hypertexte" xfId="19317" builtinId="8" hidden="1"/>
    <cellStyle name="Lien hypertexte" xfId="19319" builtinId="8" hidden="1"/>
    <cellStyle name="Lien hypertexte" xfId="19321" builtinId="8" hidden="1"/>
    <cellStyle name="Lien hypertexte" xfId="19323" builtinId="8" hidden="1"/>
    <cellStyle name="Lien hypertexte" xfId="19325" builtinId="8" hidden="1"/>
    <cellStyle name="Lien hypertexte" xfId="19327" builtinId="8" hidden="1"/>
    <cellStyle name="Lien hypertexte" xfId="19331" builtinId="8" hidden="1"/>
    <cellStyle name="Lien hypertexte" xfId="19333" builtinId="8" hidden="1"/>
    <cellStyle name="Lien hypertexte" xfId="19335" builtinId="8" hidden="1"/>
    <cellStyle name="Lien hypertexte" xfId="19337" builtinId="8" hidden="1"/>
    <cellStyle name="Lien hypertexte" xfId="19339" builtinId="8" hidden="1"/>
    <cellStyle name="Lien hypertexte" xfId="19341" builtinId="8" hidden="1"/>
    <cellStyle name="Lien hypertexte" xfId="19343" builtinId="8" hidden="1"/>
    <cellStyle name="Lien hypertexte" xfId="19347" builtinId="8" hidden="1"/>
    <cellStyle name="Lien hypertexte" xfId="19349" builtinId="8" hidden="1"/>
    <cellStyle name="Lien hypertexte" xfId="19351" builtinId="8" hidden="1"/>
    <cellStyle name="Lien hypertexte" xfId="19353" builtinId="8" hidden="1"/>
    <cellStyle name="Lien hypertexte" xfId="19355" builtinId="8" hidden="1"/>
    <cellStyle name="Lien hypertexte" xfId="19357" builtinId="8" hidden="1"/>
    <cellStyle name="Lien hypertexte" xfId="19359" builtinId="8" hidden="1"/>
    <cellStyle name="Lien hypertexte" xfId="19363" builtinId="8" hidden="1"/>
    <cellStyle name="Lien hypertexte" xfId="19365" builtinId="8" hidden="1"/>
    <cellStyle name="Lien hypertexte" xfId="19367" builtinId="8" hidden="1"/>
    <cellStyle name="Lien hypertexte" xfId="19369" builtinId="8" hidden="1"/>
    <cellStyle name="Lien hypertexte" xfId="19371" builtinId="8" hidden="1"/>
    <cellStyle name="Lien hypertexte" xfId="19373" builtinId="8" hidden="1"/>
    <cellStyle name="Lien hypertexte" xfId="19375" builtinId="8" hidden="1"/>
    <cellStyle name="Lien hypertexte" xfId="19379" builtinId="8" hidden="1"/>
    <cellStyle name="Lien hypertexte" xfId="19381" builtinId="8" hidden="1"/>
    <cellStyle name="Lien hypertexte" xfId="19383" builtinId="8" hidden="1"/>
    <cellStyle name="Lien hypertexte" xfId="19385" builtinId="8" hidden="1"/>
    <cellStyle name="Lien hypertexte" xfId="19387" builtinId="8" hidden="1"/>
    <cellStyle name="Lien hypertexte" xfId="19389" builtinId="8" hidden="1"/>
    <cellStyle name="Lien hypertexte" xfId="19391" builtinId="8" hidden="1"/>
    <cellStyle name="Lien hypertexte" xfId="19395" builtinId="8" hidden="1"/>
    <cellStyle name="Lien hypertexte" xfId="19397" builtinId="8" hidden="1"/>
    <cellStyle name="Lien hypertexte" xfId="19399" builtinId="8" hidden="1"/>
    <cellStyle name="Lien hypertexte" xfId="19401" builtinId="8" hidden="1"/>
    <cellStyle name="Lien hypertexte" xfId="19403" builtinId="8" hidden="1"/>
    <cellStyle name="Lien hypertexte" xfId="19405" builtinId="8" hidden="1"/>
    <cellStyle name="Lien hypertexte" xfId="19407" builtinId="8" hidden="1"/>
    <cellStyle name="Lien hypertexte" xfId="19411" builtinId="8" hidden="1"/>
    <cellStyle name="Lien hypertexte" xfId="19413" builtinId="8" hidden="1"/>
    <cellStyle name="Lien hypertexte" xfId="19415" builtinId="8" hidden="1"/>
    <cellStyle name="Lien hypertexte" xfId="19417" builtinId="8" hidden="1"/>
    <cellStyle name="Lien hypertexte" xfId="19419" builtinId="8" hidden="1"/>
    <cellStyle name="Lien hypertexte" xfId="19421" builtinId="8" hidden="1"/>
    <cellStyle name="Lien hypertexte" xfId="19423" builtinId="8" hidden="1"/>
    <cellStyle name="Lien hypertexte" xfId="19427" builtinId="8" hidden="1"/>
    <cellStyle name="Lien hypertexte" xfId="19429" builtinId="8" hidden="1"/>
    <cellStyle name="Lien hypertexte" xfId="19431" builtinId="8" hidden="1"/>
    <cellStyle name="Lien hypertexte" xfId="19433" builtinId="8" hidden="1"/>
    <cellStyle name="Lien hypertexte" xfId="19435" builtinId="8" hidden="1"/>
    <cellStyle name="Lien hypertexte" xfId="19437" builtinId="8" hidden="1"/>
    <cellStyle name="Lien hypertexte" xfId="19439" builtinId="8" hidden="1"/>
    <cellStyle name="Lien hypertexte" xfId="19443" builtinId="8" hidden="1"/>
    <cellStyle name="Lien hypertexte" xfId="19445" builtinId="8" hidden="1"/>
    <cellStyle name="Lien hypertexte" xfId="19447" builtinId="8" hidden="1"/>
    <cellStyle name="Lien hypertexte" xfId="19449" builtinId="8" hidden="1"/>
    <cellStyle name="Lien hypertexte" xfId="19451" builtinId="8" hidden="1"/>
    <cellStyle name="Lien hypertexte" xfId="19453" builtinId="8" hidden="1"/>
    <cellStyle name="Lien hypertexte" xfId="19455" builtinId="8" hidden="1"/>
    <cellStyle name="Lien hypertexte" xfId="19459" builtinId="8" hidden="1"/>
    <cellStyle name="Lien hypertexte" xfId="19461" builtinId="8" hidden="1"/>
    <cellStyle name="Lien hypertexte" xfId="19463" builtinId="8" hidden="1"/>
    <cellStyle name="Lien hypertexte" xfId="19465" builtinId="8" hidden="1"/>
    <cellStyle name="Lien hypertexte" xfId="19467" builtinId="8" hidden="1"/>
    <cellStyle name="Lien hypertexte" xfId="19469" builtinId="8" hidden="1"/>
    <cellStyle name="Lien hypertexte" xfId="19471" builtinId="8" hidden="1"/>
    <cellStyle name="Lien hypertexte" xfId="19475" builtinId="8" hidden="1"/>
    <cellStyle name="Lien hypertexte" xfId="19477" builtinId="8" hidden="1"/>
    <cellStyle name="Lien hypertexte" xfId="19479" builtinId="8" hidden="1"/>
    <cellStyle name="Lien hypertexte" xfId="19481" builtinId="8" hidden="1"/>
    <cellStyle name="Lien hypertexte" xfId="19483" builtinId="8" hidden="1"/>
    <cellStyle name="Lien hypertexte" xfId="19485" builtinId="8" hidden="1"/>
    <cellStyle name="Lien hypertexte" xfId="19487" builtinId="8" hidden="1"/>
    <cellStyle name="Lien hypertexte" xfId="19491" builtinId="8" hidden="1"/>
    <cellStyle name="Lien hypertexte" xfId="19493" builtinId="8" hidden="1"/>
    <cellStyle name="Lien hypertexte" xfId="19495" builtinId="8" hidden="1"/>
    <cellStyle name="Lien hypertexte" xfId="19497" builtinId="8" hidden="1"/>
    <cellStyle name="Lien hypertexte" xfId="19499" builtinId="8" hidden="1"/>
    <cellStyle name="Lien hypertexte" xfId="19501" builtinId="8" hidden="1"/>
    <cellStyle name="Lien hypertexte" xfId="19503" builtinId="8" hidden="1"/>
    <cellStyle name="Lien hypertexte" xfId="19507" builtinId="8" hidden="1"/>
    <cellStyle name="Lien hypertexte" xfId="19509" builtinId="8" hidden="1"/>
    <cellStyle name="Lien hypertexte" xfId="19511" builtinId="8" hidden="1"/>
    <cellStyle name="Lien hypertexte" xfId="19513" builtinId="8" hidden="1"/>
    <cellStyle name="Lien hypertexte" xfId="19515" builtinId="8" hidden="1"/>
    <cellStyle name="Lien hypertexte" xfId="19517" builtinId="8" hidden="1"/>
    <cellStyle name="Lien hypertexte" xfId="19519" builtinId="8" hidden="1"/>
    <cellStyle name="Lien hypertexte" xfId="19523" builtinId="8" hidden="1"/>
    <cellStyle name="Lien hypertexte" xfId="19525" builtinId="8" hidden="1"/>
    <cellStyle name="Lien hypertexte" xfId="19527" builtinId="8" hidden="1"/>
    <cellStyle name="Lien hypertexte" xfId="19529" builtinId="8" hidden="1"/>
    <cellStyle name="Lien hypertexte" xfId="19531" builtinId="8" hidden="1"/>
    <cellStyle name="Lien hypertexte" xfId="19533" builtinId="8" hidden="1"/>
    <cellStyle name="Lien hypertexte" xfId="19535" builtinId="8" hidden="1"/>
    <cellStyle name="Lien hypertexte" xfId="19539" builtinId="8" hidden="1"/>
    <cellStyle name="Lien hypertexte" xfId="19541" builtinId="8" hidden="1"/>
    <cellStyle name="Lien hypertexte" xfId="19543" builtinId="8" hidden="1"/>
    <cellStyle name="Lien hypertexte" xfId="19545" builtinId="8" hidden="1"/>
    <cellStyle name="Lien hypertexte" xfId="19547" builtinId="8" hidden="1"/>
    <cellStyle name="Lien hypertexte" xfId="19549" builtinId="8" hidden="1"/>
    <cellStyle name="Lien hypertexte" xfId="19551" builtinId="8" hidden="1"/>
    <cellStyle name="Lien hypertexte" xfId="19555" builtinId="8" hidden="1"/>
    <cellStyle name="Lien hypertexte" xfId="19557" builtinId="8" hidden="1"/>
    <cellStyle name="Lien hypertexte" xfId="19559" builtinId="8" hidden="1"/>
    <cellStyle name="Lien hypertexte" xfId="19561" builtinId="8" hidden="1"/>
    <cellStyle name="Lien hypertexte" xfId="19563" builtinId="8" hidden="1"/>
    <cellStyle name="Lien hypertexte" xfId="19565" builtinId="8" hidden="1"/>
    <cellStyle name="Lien hypertexte" xfId="19567" builtinId="8" hidden="1"/>
    <cellStyle name="Lien hypertexte" xfId="19571" builtinId="8" hidden="1"/>
    <cellStyle name="Lien hypertexte" xfId="19573" builtinId="8" hidden="1"/>
    <cellStyle name="Lien hypertexte" xfId="19575" builtinId="8" hidden="1"/>
    <cellStyle name="Lien hypertexte" xfId="19577" builtinId="8" hidden="1"/>
    <cellStyle name="Lien hypertexte" xfId="19579" builtinId="8" hidden="1"/>
    <cellStyle name="Lien hypertexte" xfId="19581" builtinId="8" hidden="1"/>
    <cellStyle name="Lien hypertexte" xfId="19583" builtinId="8" hidden="1"/>
    <cellStyle name="Lien hypertexte" xfId="19587" builtinId="8" hidden="1"/>
    <cellStyle name="Lien hypertexte" xfId="19589" builtinId="8" hidden="1"/>
    <cellStyle name="Lien hypertexte" xfId="19591" builtinId="8" hidden="1"/>
    <cellStyle name="Lien hypertexte" xfId="19593" builtinId="8" hidden="1"/>
    <cellStyle name="Lien hypertexte" xfId="19595" builtinId="8" hidden="1"/>
    <cellStyle name="Lien hypertexte" xfId="19597" builtinId="8" hidden="1"/>
    <cellStyle name="Lien hypertexte" xfId="19599" builtinId="8" hidden="1"/>
    <cellStyle name="Lien hypertexte" xfId="19603" builtinId="8" hidden="1"/>
    <cellStyle name="Lien hypertexte" xfId="19605" builtinId="8" hidden="1"/>
    <cellStyle name="Lien hypertexte" xfId="19607" builtinId="8" hidden="1"/>
    <cellStyle name="Lien hypertexte" xfId="19609" builtinId="8" hidden="1"/>
    <cellStyle name="Lien hypertexte" xfId="19611" builtinId="8" hidden="1"/>
    <cellStyle name="Lien hypertexte" xfId="19613" builtinId="8" hidden="1"/>
    <cellStyle name="Lien hypertexte" xfId="19615" builtinId="8" hidden="1"/>
    <cellStyle name="Lien hypertexte" xfId="19619" builtinId="8" hidden="1"/>
    <cellStyle name="Lien hypertexte" xfId="19621" builtinId="8" hidden="1"/>
    <cellStyle name="Lien hypertexte" xfId="19623" builtinId="8" hidden="1"/>
    <cellStyle name="Lien hypertexte" xfId="19625" builtinId="8" hidden="1"/>
    <cellStyle name="Lien hypertexte" xfId="19627" builtinId="8" hidden="1"/>
    <cellStyle name="Lien hypertexte" xfId="19629" builtinId="8" hidden="1"/>
    <cellStyle name="Lien hypertexte" xfId="19631" builtinId="8" hidden="1"/>
    <cellStyle name="Lien hypertexte" xfId="19635" builtinId="8" hidden="1"/>
    <cellStyle name="Lien hypertexte" xfId="19637" builtinId="8" hidden="1"/>
    <cellStyle name="Lien hypertexte" xfId="19639" builtinId="8" hidden="1"/>
    <cellStyle name="Lien hypertexte" xfId="19641" builtinId="8" hidden="1"/>
    <cellStyle name="Lien hypertexte" xfId="19643" builtinId="8" hidden="1"/>
    <cellStyle name="Lien hypertexte" xfId="19645" builtinId="8" hidden="1"/>
    <cellStyle name="Lien hypertexte" xfId="19647" builtinId="8" hidden="1"/>
    <cellStyle name="Lien hypertexte" xfId="19651" builtinId="8" hidden="1"/>
    <cellStyle name="Lien hypertexte" xfId="19653" builtinId="8" hidden="1"/>
    <cellStyle name="Lien hypertexte" xfId="19655" builtinId="8" hidden="1"/>
    <cellStyle name="Lien hypertexte" xfId="19657" builtinId="8" hidden="1"/>
    <cellStyle name="Lien hypertexte" xfId="19659" builtinId="8" hidden="1"/>
    <cellStyle name="Lien hypertexte" xfId="19661" builtinId="8" hidden="1"/>
    <cellStyle name="Lien hypertexte" xfId="19663" builtinId="8" hidden="1"/>
    <cellStyle name="Lien hypertexte" xfId="19667" builtinId="8" hidden="1"/>
    <cellStyle name="Lien hypertexte" xfId="19669" builtinId="8" hidden="1"/>
    <cellStyle name="Lien hypertexte" xfId="19671" builtinId="8" hidden="1"/>
    <cellStyle name="Lien hypertexte" xfId="19673" builtinId="8" hidden="1"/>
    <cellStyle name="Lien hypertexte" xfId="19675" builtinId="8" hidden="1"/>
    <cellStyle name="Lien hypertexte" xfId="19677" builtinId="8" hidden="1"/>
    <cellStyle name="Lien hypertexte" xfId="19679" builtinId="8" hidden="1"/>
    <cellStyle name="Lien hypertexte" xfId="19683" builtinId="8" hidden="1"/>
    <cellStyle name="Lien hypertexte" xfId="19685" builtinId="8" hidden="1"/>
    <cellStyle name="Lien hypertexte" xfId="19687" builtinId="8" hidden="1"/>
    <cellStyle name="Lien hypertexte" xfId="19689" builtinId="8" hidden="1"/>
    <cellStyle name="Lien hypertexte" xfId="19691" builtinId="8" hidden="1"/>
    <cellStyle name="Lien hypertexte" xfId="19693" builtinId="8" hidden="1"/>
    <cellStyle name="Lien hypertexte" xfId="19695" builtinId="8" hidden="1"/>
    <cellStyle name="Lien hypertexte" xfId="19699" builtinId="8" hidden="1"/>
    <cellStyle name="Lien hypertexte" xfId="19701" builtinId="8" hidden="1"/>
    <cellStyle name="Lien hypertexte" xfId="19703" builtinId="8" hidden="1"/>
    <cellStyle name="Lien hypertexte" xfId="19705" builtinId="8" hidden="1"/>
    <cellStyle name="Lien hypertexte" xfId="19707" builtinId="8" hidden="1"/>
    <cellStyle name="Lien hypertexte" xfId="19709" builtinId="8" hidden="1"/>
    <cellStyle name="Lien hypertexte" xfId="19711" builtinId="8" hidden="1"/>
    <cellStyle name="Lien hypertexte" xfId="19715" builtinId="8" hidden="1"/>
    <cellStyle name="Lien hypertexte" xfId="19717" builtinId="8" hidden="1"/>
    <cellStyle name="Lien hypertexte" xfId="19719" builtinId="8" hidden="1"/>
    <cellStyle name="Lien hypertexte" xfId="19721" builtinId="8" hidden="1"/>
    <cellStyle name="Lien hypertexte" xfId="19723" builtinId="8" hidden="1"/>
    <cellStyle name="Lien hypertexte" xfId="19725" builtinId="8" hidden="1"/>
    <cellStyle name="Lien hypertexte" xfId="19727" builtinId="8" hidden="1"/>
    <cellStyle name="Lien hypertexte" xfId="19731" builtinId="8" hidden="1"/>
    <cellStyle name="Lien hypertexte" xfId="19733" builtinId="8" hidden="1"/>
    <cellStyle name="Lien hypertexte" xfId="19735" builtinId="8" hidden="1"/>
    <cellStyle name="Lien hypertexte" xfId="19737" builtinId="8" hidden="1"/>
    <cellStyle name="Lien hypertexte" xfId="19739" builtinId="8" hidden="1"/>
    <cellStyle name="Lien hypertexte" xfId="19741" builtinId="8" hidden="1"/>
    <cellStyle name="Lien hypertexte" xfId="19743" builtinId="8" hidden="1"/>
    <cellStyle name="Lien hypertexte" xfId="19747" builtinId="8" hidden="1"/>
    <cellStyle name="Lien hypertexte" xfId="19749" builtinId="8" hidden="1"/>
    <cellStyle name="Lien hypertexte" xfId="19751" builtinId="8" hidden="1"/>
    <cellStyle name="Lien hypertexte" xfId="19753" builtinId="8" hidden="1"/>
    <cellStyle name="Lien hypertexte" xfId="19755" builtinId="8" hidden="1"/>
    <cellStyle name="Lien hypertexte" xfId="19757" builtinId="8" hidden="1"/>
    <cellStyle name="Lien hypertexte" xfId="19759" builtinId="8" hidden="1"/>
    <cellStyle name="Lien hypertexte" xfId="19763" builtinId="8" hidden="1"/>
    <cellStyle name="Lien hypertexte" xfId="19765" builtinId="8" hidden="1"/>
    <cellStyle name="Lien hypertexte" xfId="19767" builtinId="8" hidden="1"/>
    <cellStyle name="Lien hypertexte" xfId="19769" builtinId="8" hidden="1"/>
    <cellStyle name="Lien hypertexte" xfId="19771" builtinId="8" hidden="1"/>
    <cellStyle name="Lien hypertexte" xfId="19773" builtinId="8" hidden="1"/>
    <cellStyle name="Lien hypertexte" xfId="19775" builtinId="8" hidden="1"/>
    <cellStyle name="Lien hypertexte" xfId="19779" builtinId="8" hidden="1"/>
    <cellStyle name="Lien hypertexte" xfId="19781" builtinId="8" hidden="1"/>
    <cellStyle name="Lien hypertexte" xfId="19783" builtinId="8" hidden="1"/>
    <cellStyle name="Lien hypertexte" xfId="19785" builtinId="8" hidden="1"/>
    <cellStyle name="Lien hypertexte" xfId="19787" builtinId="8" hidden="1"/>
    <cellStyle name="Lien hypertexte" xfId="19789" builtinId="8" hidden="1"/>
    <cellStyle name="Lien hypertexte" xfId="19791" builtinId="8" hidden="1"/>
    <cellStyle name="Lien hypertexte" xfId="19795" builtinId="8" hidden="1"/>
    <cellStyle name="Lien hypertexte" xfId="19797" builtinId="8" hidden="1"/>
    <cellStyle name="Lien hypertexte" xfId="19799" builtinId="8" hidden="1"/>
    <cellStyle name="Lien hypertexte" xfId="19801" builtinId="8" hidden="1"/>
    <cellStyle name="Lien hypertexte" xfId="19803" builtinId="8" hidden="1"/>
    <cellStyle name="Lien hypertexte" xfId="19805" builtinId="8" hidden="1"/>
    <cellStyle name="Lien hypertexte" xfId="19807" builtinId="8" hidden="1"/>
    <cellStyle name="Lien hypertexte" xfId="19811" builtinId="8" hidden="1"/>
    <cellStyle name="Lien hypertexte" xfId="19813" builtinId="8" hidden="1"/>
    <cellStyle name="Lien hypertexte" xfId="19815" builtinId="8" hidden="1"/>
    <cellStyle name="Lien hypertexte" xfId="19817" builtinId="8" hidden="1"/>
    <cellStyle name="Lien hypertexte" xfId="19819" builtinId="8" hidden="1"/>
    <cellStyle name="Lien hypertexte" xfId="19821" builtinId="8" hidden="1"/>
    <cellStyle name="Lien hypertexte" xfId="19823" builtinId="8" hidden="1"/>
    <cellStyle name="Lien hypertexte" xfId="19827" builtinId="8" hidden="1"/>
    <cellStyle name="Lien hypertexte" xfId="19829" builtinId="8" hidden="1"/>
    <cellStyle name="Lien hypertexte" xfId="19831" builtinId="8" hidden="1"/>
    <cellStyle name="Lien hypertexte" xfId="19833" builtinId="8" hidden="1"/>
    <cellStyle name="Lien hypertexte" xfId="19835" builtinId="8" hidden="1"/>
    <cellStyle name="Lien hypertexte" xfId="19837" builtinId="8" hidden="1"/>
    <cellStyle name="Lien hypertexte" xfId="19839" builtinId="8" hidden="1"/>
    <cellStyle name="Lien hypertexte" xfId="19843" builtinId="8" hidden="1"/>
    <cellStyle name="Lien hypertexte" xfId="19845" builtinId="8" hidden="1"/>
    <cellStyle name="Lien hypertexte" xfId="19847" builtinId="8" hidden="1"/>
    <cellStyle name="Lien hypertexte" xfId="19849" builtinId="8" hidden="1"/>
    <cellStyle name="Lien hypertexte" xfId="19851" builtinId="8" hidden="1"/>
    <cellStyle name="Lien hypertexte" xfId="19853" builtinId="8" hidden="1"/>
    <cellStyle name="Lien hypertexte" xfId="19855" builtinId="8" hidden="1"/>
    <cellStyle name="Lien hypertexte" xfId="19859" builtinId="8" hidden="1"/>
    <cellStyle name="Lien hypertexte" xfId="19861" builtinId="8" hidden="1"/>
    <cellStyle name="Lien hypertexte" xfId="19863" builtinId="8" hidden="1"/>
    <cellStyle name="Lien hypertexte" xfId="19865" builtinId="8" hidden="1"/>
    <cellStyle name="Lien hypertexte" xfId="19867" builtinId="8" hidden="1"/>
    <cellStyle name="Lien hypertexte" xfId="19869" builtinId="8" hidden="1"/>
    <cellStyle name="Lien hypertexte" xfId="19871" builtinId="8" hidden="1"/>
    <cellStyle name="Lien hypertexte" xfId="19875" builtinId="8" hidden="1"/>
    <cellStyle name="Lien hypertexte" xfId="19877" builtinId="8" hidden="1"/>
    <cellStyle name="Lien hypertexte" xfId="19879" builtinId="8" hidden="1"/>
    <cellStyle name="Lien hypertexte" xfId="19881" builtinId="8" hidden="1"/>
    <cellStyle name="Lien hypertexte" xfId="19883" builtinId="8" hidden="1"/>
    <cellStyle name="Lien hypertexte" xfId="19885" builtinId="8" hidden="1"/>
    <cellStyle name="Lien hypertexte" xfId="19887" builtinId="8" hidden="1"/>
    <cellStyle name="Lien hypertexte" xfId="19891" builtinId="8" hidden="1"/>
    <cellStyle name="Lien hypertexte" xfId="19893" builtinId="8" hidden="1"/>
    <cellStyle name="Lien hypertexte" xfId="19895" builtinId="8" hidden="1"/>
    <cellStyle name="Lien hypertexte" xfId="19897" builtinId="8" hidden="1"/>
    <cellStyle name="Lien hypertexte" xfId="19899" builtinId="8" hidden="1"/>
    <cellStyle name="Lien hypertexte" xfId="19901" builtinId="8" hidden="1"/>
    <cellStyle name="Lien hypertexte" xfId="19903" builtinId="8" hidden="1"/>
    <cellStyle name="Lien hypertexte" xfId="19907" builtinId="8" hidden="1"/>
    <cellStyle name="Lien hypertexte" xfId="19909" builtinId="8" hidden="1"/>
    <cellStyle name="Lien hypertexte" xfId="19911" builtinId="8" hidden="1"/>
    <cellStyle name="Lien hypertexte" xfId="19913" builtinId="8" hidden="1"/>
    <cellStyle name="Lien hypertexte" xfId="19915" builtinId="8" hidden="1"/>
    <cellStyle name="Lien hypertexte" xfId="19917" builtinId="8" hidden="1"/>
    <cellStyle name="Lien hypertexte" xfId="19919" builtinId="8" hidden="1"/>
    <cellStyle name="Lien hypertexte" xfId="19923" builtinId="8" hidden="1"/>
    <cellStyle name="Lien hypertexte" xfId="19925" builtinId="8" hidden="1"/>
    <cellStyle name="Lien hypertexte" xfId="19927" builtinId="8" hidden="1"/>
    <cellStyle name="Lien hypertexte" xfId="19929" builtinId="8" hidden="1"/>
    <cellStyle name="Lien hypertexte" xfId="19931" builtinId="8" hidden="1"/>
    <cellStyle name="Lien hypertexte" xfId="19933" builtinId="8" hidden="1"/>
    <cellStyle name="Lien hypertexte" xfId="19935" builtinId="8" hidden="1"/>
    <cellStyle name="Lien hypertexte" xfId="19939" builtinId="8" hidden="1"/>
    <cellStyle name="Lien hypertexte" xfId="19941" builtinId="8" hidden="1"/>
    <cellStyle name="Lien hypertexte" xfId="19943" builtinId="8" hidden="1"/>
    <cellStyle name="Lien hypertexte" xfId="19945" builtinId="8" hidden="1"/>
    <cellStyle name="Lien hypertexte" xfId="19947" builtinId="8" hidden="1"/>
    <cellStyle name="Lien hypertexte" xfId="19949" builtinId="8" hidden="1"/>
    <cellStyle name="Lien hypertexte" xfId="19951" builtinId="8" hidden="1"/>
    <cellStyle name="Lien hypertexte" xfId="19955" builtinId="8" hidden="1"/>
    <cellStyle name="Lien hypertexte" xfId="19957" builtinId="8" hidden="1"/>
    <cellStyle name="Lien hypertexte" xfId="19959" builtinId="8" hidden="1"/>
    <cellStyle name="Lien hypertexte" xfId="19961" builtinId="8" hidden="1"/>
    <cellStyle name="Lien hypertexte" xfId="19963" builtinId="8" hidden="1"/>
    <cellStyle name="Lien hypertexte" xfId="19965" builtinId="8" hidden="1"/>
    <cellStyle name="Lien hypertexte" xfId="19967" builtinId="8" hidden="1"/>
    <cellStyle name="Lien hypertexte" xfId="19971" builtinId="8" hidden="1"/>
    <cellStyle name="Lien hypertexte" xfId="19973" builtinId="8" hidden="1"/>
    <cellStyle name="Lien hypertexte" xfId="19975" builtinId="8" hidden="1"/>
    <cellStyle name="Lien hypertexte" xfId="19977" builtinId="8" hidden="1"/>
    <cellStyle name="Lien hypertexte" xfId="19979" builtinId="8" hidden="1"/>
    <cellStyle name="Lien hypertexte" xfId="19981" builtinId="8" hidden="1"/>
    <cellStyle name="Lien hypertexte" xfId="19983" builtinId="8" hidden="1"/>
    <cellStyle name="Lien hypertexte" xfId="19987" builtinId="8" hidden="1"/>
    <cellStyle name="Lien hypertexte" xfId="19989" builtinId="8" hidden="1"/>
    <cellStyle name="Lien hypertexte" xfId="19991" builtinId="8" hidden="1"/>
    <cellStyle name="Lien hypertexte" xfId="19993" builtinId="8" hidden="1"/>
    <cellStyle name="Lien hypertexte" xfId="19995" builtinId="8" hidden="1"/>
    <cellStyle name="Lien hypertexte" xfId="19997" builtinId="8" hidden="1"/>
    <cellStyle name="Lien hypertexte" xfId="19999" builtinId="8" hidden="1"/>
    <cellStyle name="Lien hypertexte" xfId="20003" builtinId="8" hidden="1"/>
    <cellStyle name="Lien hypertexte" xfId="20005" builtinId="8" hidden="1"/>
    <cellStyle name="Lien hypertexte" xfId="20007" builtinId="8" hidden="1"/>
    <cellStyle name="Lien hypertexte" xfId="20009" builtinId="8" hidden="1"/>
    <cellStyle name="Lien hypertexte" xfId="20011" builtinId="8" hidden="1"/>
    <cellStyle name="Lien hypertexte" xfId="20013" builtinId="8" hidden="1"/>
    <cellStyle name="Lien hypertexte" xfId="20015" builtinId="8" hidden="1"/>
    <cellStyle name="Lien hypertexte" xfId="20019" builtinId="8" hidden="1"/>
    <cellStyle name="Lien hypertexte" xfId="20021" builtinId="8" hidden="1"/>
    <cellStyle name="Lien hypertexte" xfId="20023" builtinId="8" hidden="1"/>
    <cellStyle name="Lien hypertexte" xfId="20025" builtinId="8" hidden="1"/>
    <cellStyle name="Lien hypertexte" xfId="20027" builtinId="8" hidden="1"/>
    <cellStyle name="Lien hypertexte" xfId="20029" builtinId="8" hidden="1"/>
    <cellStyle name="Lien hypertexte" xfId="20031" builtinId="8" hidden="1"/>
    <cellStyle name="Lien hypertexte" xfId="20035" builtinId="8" hidden="1"/>
    <cellStyle name="Lien hypertexte" xfId="20037" builtinId="8" hidden="1"/>
    <cellStyle name="Lien hypertexte" xfId="20039" builtinId="8" hidden="1"/>
    <cellStyle name="Lien hypertexte" xfId="20041" builtinId="8" hidden="1"/>
    <cellStyle name="Lien hypertexte" xfId="20043" builtinId="8" hidden="1"/>
    <cellStyle name="Lien hypertexte" xfId="20045" builtinId="8" hidden="1"/>
    <cellStyle name="Lien hypertexte" xfId="20047" builtinId="8" hidden="1"/>
    <cellStyle name="Lien hypertexte" xfId="20051" builtinId="8" hidden="1"/>
    <cellStyle name="Lien hypertexte" xfId="20053" builtinId="8" hidden="1"/>
    <cellStyle name="Lien hypertexte" xfId="20055" builtinId="8" hidden="1"/>
    <cellStyle name="Lien hypertexte" xfId="20057" builtinId="8" hidden="1"/>
    <cellStyle name="Lien hypertexte" xfId="20059" builtinId="8" hidden="1"/>
    <cellStyle name="Lien hypertexte" xfId="20061" builtinId="8" hidden="1"/>
    <cellStyle name="Lien hypertexte" xfId="20063" builtinId="8" hidden="1"/>
    <cellStyle name="Lien hypertexte" xfId="20067" builtinId="8" hidden="1"/>
    <cellStyle name="Lien hypertexte" xfId="20069" builtinId="8" hidden="1"/>
    <cellStyle name="Lien hypertexte" xfId="20071" builtinId="8" hidden="1"/>
    <cellStyle name="Lien hypertexte" xfId="20073" builtinId="8" hidden="1"/>
    <cellStyle name="Lien hypertexte" xfId="20075" builtinId="8" hidden="1"/>
    <cellStyle name="Lien hypertexte" xfId="20077" builtinId="8" hidden="1"/>
    <cellStyle name="Lien hypertexte" xfId="20079" builtinId="8" hidden="1"/>
    <cellStyle name="Lien hypertexte" xfId="20083" builtinId="8" hidden="1"/>
    <cellStyle name="Lien hypertexte" xfId="20085" builtinId="8" hidden="1"/>
    <cellStyle name="Lien hypertexte" xfId="20087" builtinId="8" hidden="1"/>
    <cellStyle name="Lien hypertexte" xfId="20089" builtinId="8" hidden="1"/>
    <cellStyle name="Lien hypertexte" xfId="20091" builtinId="8" hidden="1"/>
    <cellStyle name="Lien hypertexte" xfId="20093" builtinId="8" hidden="1"/>
    <cellStyle name="Lien hypertexte" xfId="20095" builtinId="8" hidden="1"/>
    <cellStyle name="Lien hypertexte" xfId="20099" builtinId="8" hidden="1"/>
    <cellStyle name="Lien hypertexte" xfId="20101" builtinId="8" hidden="1"/>
    <cellStyle name="Lien hypertexte" xfId="20103" builtinId="8" hidden="1"/>
    <cellStyle name="Lien hypertexte" xfId="20105" builtinId="8" hidden="1"/>
    <cellStyle name="Lien hypertexte" xfId="20107" builtinId="8" hidden="1"/>
    <cellStyle name="Lien hypertexte" xfId="20109" builtinId="8" hidden="1"/>
    <cellStyle name="Lien hypertexte" xfId="20111" builtinId="8" hidden="1"/>
    <cellStyle name="Lien hypertexte" xfId="20115" builtinId="8" hidden="1"/>
    <cellStyle name="Lien hypertexte" xfId="20117" builtinId="8" hidden="1"/>
    <cellStyle name="Lien hypertexte" xfId="20119" builtinId="8" hidden="1"/>
    <cellStyle name="Lien hypertexte" xfId="20121" builtinId="8" hidden="1"/>
    <cellStyle name="Lien hypertexte" xfId="20123" builtinId="8" hidden="1"/>
    <cellStyle name="Lien hypertexte" xfId="20125" builtinId="8" hidden="1"/>
    <cellStyle name="Lien hypertexte" xfId="20127" builtinId="8" hidden="1"/>
    <cellStyle name="Lien hypertexte" xfId="20131" builtinId="8" hidden="1"/>
    <cellStyle name="Lien hypertexte" xfId="20133" builtinId="8" hidden="1"/>
    <cellStyle name="Lien hypertexte" xfId="20135" builtinId="8" hidden="1"/>
    <cellStyle name="Lien hypertexte" xfId="20137" builtinId="8" hidden="1"/>
    <cellStyle name="Lien hypertexte" xfId="20139" builtinId="8" hidden="1"/>
    <cellStyle name="Lien hypertexte" xfId="20141" builtinId="8" hidden="1"/>
    <cellStyle name="Lien hypertexte" xfId="20143" builtinId="8" hidden="1"/>
    <cellStyle name="Lien hypertexte" xfId="20147" builtinId="8" hidden="1"/>
    <cellStyle name="Lien hypertexte" xfId="20149" builtinId="8" hidden="1"/>
    <cellStyle name="Lien hypertexte" xfId="20151" builtinId="8" hidden="1"/>
    <cellStyle name="Lien hypertexte" xfId="20153" builtinId="8" hidden="1"/>
    <cellStyle name="Lien hypertexte" xfId="20155" builtinId="8" hidden="1"/>
    <cellStyle name="Lien hypertexte" xfId="20157" builtinId="8" hidden="1"/>
    <cellStyle name="Lien hypertexte" xfId="20159" builtinId="8" hidden="1"/>
    <cellStyle name="Lien hypertexte" xfId="20163" builtinId="8" hidden="1"/>
    <cellStyle name="Lien hypertexte" xfId="20165" builtinId="8" hidden="1"/>
    <cellStyle name="Lien hypertexte" xfId="20167" builtinId="8" hidden="1"/>
    <cellStyle name="Lien hypertexte" xfId="20169" builtinId="8" hidden="1"/>
    <cellStyle name="Lien hypertexte" xfId="20171" builtinId="8" hidden="1"/>
    <cellStyle name="Lien hypertexte" xfId="20173" builtinId="8" hidden="1"/>
    <cellStyle name="Lien hypertexte" xfId="20175" builtinId="8" hidden="1"/>
    <cellStyle name="Lien hypertexte" xfId="20179" builtinId="8" hidden="1"/>
    <cellStyle name="Lien hypertexte" xfId="20181" builtinId="8" hidden="1"/>
    <cellStyle name="Lien hypertexte" xfId="20183" builtinId="8" hidden="1"/>
    <cellStyle name="Lien hypertexte" xfId="20185" builtinId="8" hidden="1"/>
    <cellStyle name="Lien hypertexte" xfId="20187" builtinId="8" hidden="1"/>
    <cellStyle name="Lien hypertexte" xfId="20189" builtinId="8" hidden="1"/>
    <cellStyle name="Lien hypertexte" xfId="20191" builtinId="8" hidden="1"/>
    <cellStyle name="Lien hypertexte" xfId="20195" builtinId="8" hidden="1"/>
    <cellStyle name="Lien hypertexte" xfId="20197" builtinId="8" hidden="1"/>
    <cellStyle name="Lien hypertexte" xfId="20199" builtinId="8" hidden="1"/>
    <cellStyle name="Lien hypertexte" xfId="20201" builtinId="8" hidden="1"/>
    <cellStyle name="Lien hypertexte" xfId="20203" builtinId="8" hidden="1"/>
    <cellStyle name="Lien hypertexte" xfId="20205" builtinId="8" hidden="1"/>
    <cellStyle name="Lien hypertexte" xfId="20207" builtinId="8" hidden="1"/>
    <cellStyle name="Lien hypertexte" xfId="20211" builtinId="8" hidden="1"/>
    <cellStyle name="Lien hypertexte" xfId="20213" builtinId="8" hidden="1"/>
    <cellStyle name="Lien hypertexte" xfId="20215" builtinId="8" hidden="1"/>
    <cellStyle name="Lien hypertexte" xfId="20217" builtinId="8" hidden="1"/>
    <cellStyle name="Lien hypertexte" xfId="20219" builtinId="8" hidden="1"/>
    <cellStyle name="Lien hypertexte" xfId="20221" builtinId="8" hidden="1"/>
    <cellStyle name="Lien hypertexte" xfId="20223" builtinId="8" hidden="1"/>
    <cellStyle name="Lien hypertexte" xfId="20227" builtinId="8" hidden="1"/>
    <cellStyle name="Lien hypertexte" xfId="20229" builtinId="8" hidden="1"/>
    <cellStyle name="Lien hypertexte" xfId="20231" builtinId="8" hidden="1"/>
    <cellStyle name="Lien hypertexte" xfId="20233" builtinId="8" hidden="1"/>
    <cellStyle name="Lien hypertexte" xfId="20235" builtinId="8" hidden="1"/>
    <cellStyle name="Lien hypertexte" xfId="20237" builtinId="8" hidden="1"/>
    <cellStyle name="Lien hypertexte" xfId="20239" builtinId="8" hidden="1"/>
    <cellStyle name="Lien hypertexte" xfId="20243" builtinId="8" hidden="1"/>
    <cellStyle name="Lien hypertexte" xfId="20245" builtinId="8" hidden="1"/>
    <cellStyle name="Lien hypertexte" xfId="20247" builtinId="8" hidden="1"/>
    <cellStyle name="Lien hypertexte" xfId="20249" builtinId="8" hidden="1"/>
    <cellStyle name="Lien hypertexte" xfId="20251" builtinId="8" hidden="1"/>
    <cellStyle name="Lien hypertexte" xfId="20253" builtinId="8" hidden="1"/>
    <cellStyle name="Lien hypertexte" xfId="20255" builtinId="8" hidden="1"/>
    <cellStyle name="Lien hypertexte" xfId="20259" builtinId="8" hidden="1"/>
    <cellStyle name="Lien hypertexte" xfId="20261" builtinId="8" hidden="1"/>
    <cellStyle name="Lien hypertexte" xfId="20263" builtinId="8" hidden="1"/>
    <cellStyle name="Lien hypertexte" xfId="20265" builtinId="8" hidden="1"/>
    <cellStyle name="Lien hypertexte" xfId="20267" builtinId="8" hidden="1"/>
    <cellStyle name="Lien hypertexte" xfId="20269" builtinId="8" hidden="1"/>
    <cellStyle name="Lien hypertexte" xfId="20271" builtinId="8" hidden="1"/>
    <cellStyle name="Lien hypertexte" xfId="20275" builtinId="8" hidden="1"/>
    <cellStyle name="Lien hypertexte" xfId="20277" builtinId="8" hidden="1"/>
    <cellStyle name="Lien hypertexte" xfId="20279" builtinId="8" hidden="1"/>
    <cellStyle name="Lien hypertexte" xfId="20281" builtinId="8" hidden="1"/>
    <cellStyle name="Lien hypertexte" xfId="20283" builtinId="8" hidden="1"/>
    <cellStyle name="Lien hypertexte" xfId="20285" builtinId="8" hidden="1"/>
    <cellStyle name="Lien hypertexte" xfId="20287" builtinId="8" hidden="1"/>
    <cellStyle name="Lien hypertexte" xfId="20291" builtinId="8" hidden="1"/>
    <cellStyle name="Lien hypertexte" xfId="20293" builtinId="8" hidden="1"/>
    <cellStyle name="Lien hypertexte" xfId="20295" builtinId="8" hidden="1"/>
    <cellStyle name="Lien hypertexte" xfId="20297" builtinId="8" hidden="1"/>
    <cellStyle name="Lien hypertexte" xfId="20299" builtinId="8" hidden="1"/>
    <cellStyle name="Lien hypertexte" xfId="20301" builtinId="8" hidden="1"/>
    <cellStyle name="Lien hypertexte" xfId="20303" builtinId="8" hidden="1"/>
    <cellStyle name="Lien hypertexte" xfId="20307" builtinId="8" hidden="1"/>
    <cellStyle name="Lien hypertexte" xfId="20309" builtinId="8" hidden="1"/>
    <cellStyle name="Lien hypertexte" xfId="20311" builtinId="8" hidden="1"/>
    <cellStyle name="Lien hypertexte" xfId="20313" builtinId="8" hidden="1"/>
    <cellStyle name="Lien hypertexte" xfId="20315" builtinId="8" hidden="1"/>
    <cellStyle name="Lien hypertexte" xfId="20317" builtinId="8" hidden="1"/>
    <cellStyle name="Lien hypertexte" xfId="20319" builtinId="8" hidden="1"/>
    <cellStyle name="Lien hypertexte" xfId="20323" builtinId="8" hidden="1"/>
    <cellStyle name="Lien hypertexte" xfId="20325" builtinId="8" hidden="1"/>
    <cellStyle name="Lien hypertexte" xfId="20327" builtinId="8" hidden="1"/>
    <cellStyle name="Lien hypertexte" xfId="20329" builtinId="8" hidden="1"/>
    <cellStyle name="Lien hypertexte" xfId="20331" builtinId="8" hidden="1"/>
    <cellStyle name="Lien hypertexte" xfId="20333" builtinId="8" hidden="1"/>
    <cellStyle name="Lien hypertexte" xfId="20335" builtinId="8" hidden="1"/>
    <cellStyle name="Lien hypertexte" xfId="20339" builtinId="8" hidden="1"/>
    <cellStyle name="Lien hypertexte" xfId="20341" builtinId="8" hidden="1"/>
    <cellStyle name="Lien hypertexte" xfId="20343" builtinId="8" hidden="1"/>
    <cellStyle name="Lien hypertexte" xfId="20345" builtinId="8" hidden="1"/>
    <cellStyle name="Lien hypertexte" xfId="20347" builtinId="8" hidden="1"/>
    <cellStyle name="Lien hypertexte" xfId="20349" builtinId="8" hidden="1"/>
    <cellStyle name="Lien hypertexte" xfId="20351" builtinId="8" hidden="1"/>
    <cellStyle name="Lien hypertexte" xfId="20355" builtinId="8" hidden="1"/>
    <cellStyle name="Lien hypertexte" xfId="20357" builtinId="8" hidden="1"/>
    <cellStyle name="Lien hypertexte" xfId="20359" builtinId="8" hidden="1"/>
    <cellStyle name="Lien hypertexte" xfId="20361" builtinId="8" hidden="1"/>
    <cellStyle name="Lien hypertexte" xfId="20363" builtinId="8" hidden="1"/>
    <cellStyle name="Lien hypertexte" xfId="20365" builtinId="8" hidden="1"/>
    <cellStyle name="Lien hypertexte" xfId="20367" builtinId="8" hidden="1"/>
    <cellStyle name="Lien hypertexte" xfId="20371" builtinId="8" hidden="1"/>
    <cellStyle name="Lien hypertexte" xfId="20373" builtinId="8" hidden="1"/>
    <cellStyle name="Lien hypertexte" xfId="20375" builtinId="8" hidden="1"/>
    <cellStyle name="Lien hypertexte" xfId="20377" builtinId="8" hidden="1"/>
    <cellStyle name="Lien hypertexte" xfId="20379" builtinId="8" hidden="1"/>
    <cellStyle name="Lien hypertexte" xfId="20381" builtinId="8" hidden="1"/>
    <cellStyle name="Lien hypertexte" xfId="20383" builtinId="8" hidden="1"/>
    <cellStyle name="Lien hypertexte" xfId="20387" builtinId="8" hidden="1"/>
    <cellStyle name="Lien hypertexte" xfId="20389" builtinId="8" hidden="1"/>
    <cellStyle name="Lien hypertexte" xfId="20391" builtinId="8" hidden="1"/>
    <cellStyle name="Lien hypertexte" xfId="20393" builtinId="8" hidden="1"/>
    <cellStyle name="Lien hypertexte" xfId="20395" builtinId="8" hidden="1"/>
    <cellStyle name="Lien hypertexte" xfId="20397" builtinId="8" hidden="1"/>
    <cellStyle name="Lien hypertexte" xfId="20399" builtinId="8" hidden="1"/>
    <cellStyle name="Lien hypertexte" xfId="20403" builtinId="8" hidden="1"/>
    <cellStyle name="Lien hypertexte" xfId="20405" builtinId="8" hidden="1"/>
    <cellStyle name="Lien hypertexte" xfId="20407" builtinId="8" hidden="1"/>
    <cellStyle name="Lien hypertexte" xfId="20409" builtinId="8" hidden="1"/>
    <cellStyle name="Lien hypertexte" xfId="20411" builtinId="8" hidden="1"/>
    <cellStyle name="Lien hypertexte" xfId="20413" builtinId="8" hidden="1"/>
    <cellStyle name="Lien hypertexte" xfId="20415" builtinId="8" hidden="1"/>
    <cellStyle name="Lien hypertexte" xfId="20419" builtinId="8" hidden="1"/>
    <cellStyle name="Lien hypertexte" xfId="20421" builtinId="8" hidden="1"/>
    <cellStyle name="Lien hypertexte" xfId="20423" builtinId="8" hidden="1"/>
    <cellStyle name="Lien hypertexte" xfId="20425" builtinId="8" hidden="1"/>
    <cellStyle name="Lien hypertexte" xfId="20427" builtinId="8" hidden="1"/>
    <cellStyle name="Lien hypertexte" xfId="20429" builtinId="8" hidden="1"/>
    <cellStyle name="Lien hypertexte" xfId="20431" builtinId="8" hidden="1"/>
    <cellStyle name="Lien hypertexte" xfId="20435" builtinId="8" hidden="1"/>
    <cellStyle name="Lien hypertexte" xfId="20437" builtinId="8" hidden="1"/>
    <cellStyle name="Lien hypertexte" xfId="20439" builtinId="8" hidden="1"/>
    <cellStyle name="Lien hypertexte" xfId="20441" builtinId="8" hidden="1"/>
    <cellStyle name="Lien hypertexte" xfId="20443" builtinId="8" hidden="1"/>
    <cellStyle name="Lien hypertexte" xfId="20445" builtinId="8" hidden="1"/>
    <cellStyle name="Lien hypertexte" xfId="20447" builtinId="8" hidden="1"/>
    <cellStyle name="Lien hypertexte" xfId="20451" builtinId="8" hidden="1"/>
    <cellStyle name="Lien hypertexte" xfId="20453" builtinId="8" hidden="1"/>
    <cellStyle name="Lien hypertexte" xfId="20455" builtinId="8" hidden="1"/>
    <cellStyle name="Lien hypertexte" xfId="20457" builtinId="8" hidden="1"/>
    <cellStyle name="Lien hypertexte" xfId="20459" builtinId="8" hidden="1"/>
    <cellStyle name="Lien hypertexte" xfId="20461" builtinId="8" hidden="1"/>
    <cellStyle name="Lien hypertexte" xfId="20463" builtinId="8" hidden="1"/>
    <cellStyle name="Lien hypertexte" xfId="20467" builtinId="8" hidden="1"/>
    <cellStyle name="Lien hypertexte" xfId="20469" builtinId="8" hidden="1"/>
    <cellStyle name="Lien hypertexte" xfId="20471" builtinId="8" hidden="1"/>
    <cellStyle name="Lien hypertexte" xfId="20473" builtinId="8" hidden="1"/>
    <cellStyle name="Lien hypertexte" xfId="20475" builtinId="8" hidden="1"/>
    <cellStyle name="Lien hypertexte" xfId="20477" builtinId="8" hidden="1"/>
    <cellStyle name="Lien hypertexte" xfId="20479" builtinId="8" hidden="1"/>
    <cellStyle name="Lien hypertexte" xfId="20483" builtinId="8" hidden="1"/>
    <cellStyle name="Lien hypertexte" xfId="20485" builtinId="8" hidden="1"/>
    <cellStyle name="Lien hypertexte" xfId="20487" builtinId="8" hidden="1"/>
    <cellStyle name="Lien hypertexte" xfId="20489" builtinId="8" hidden="1"/>
    <cellStyle name="Lien hypertexte" xfId="20491" builtinId="8" hidden="1"/>
    <cellStyle name="Lien hypertexte" xfId="20493" builtinId="8" hidden="1"/>
    <cellStyle name="Lien hypertexte" xfId="20495" builtinId="8" hidden="1"/>
    <cellStyle name="Lien hypertexte" xfId="20499" builtinId="8" hidden="1"/>
    <cellStyle name="Lien hypertexte" xfId="20501" builtinId="8" hidden="1"/>
    <cellStyle name="Lien hypertexte" xfId="20503" builtinId="8" hidden="1"/>
    <cellStyle name="Lien hypertexte" xfId="20505" builtinId="8" hidden="1"/>
    <cellStyle name="Lien hypertexte" xfId="20507" builtinId="8" hidden="1"/>
    <cellStyle name="Lien hypertexte" xfId="20509" builtinId="8" hidden="1"/>
    <cellStyle name="Lien hypertexte" xfId="20511" builtinId="8" hidden="1"/>
    <cellStyle name="Lien hypertexte" xfId="20515" builtinId="8" hidden="1"/>
    <cellStyle name="Lien hypertexte" xfId="20517" builtinId="8" hidden="1"/>
    <cellStyle name="Lien hypertexte" xfId="20519" builtinId="8" hidden="1"/>
    <cellStyle name="Lien hypertexte" xfId="20521" builtinId="8" hidden="1"/>
    <cellStyle name="Lien hypertexte" xfId="20523" builtinId="8" hidden="1"/>
    <cellStyle name="Lien hypertexte" xfId="20525" builtinId="8" hidden="1"/>
    <cellStyle name="Lien hypertexte" xfId="20527" builtinId="8" hidden="1"/>
    <cellStyle name="Lien hypertexte" xfId="20531" builtinId="8" hidden="1"/>
    <cellStyle name="Lien hypertexte" xfId="20533" builtinId="8" hidden="1"/>
    <cellStyle name="Lien hypertexte" xfId="20535" builtinId="8" hidden="1"/>
    <cellStyle name="Lien hypertexte" xfId="20537" builtinId="8" hidden="1"/>
    <cellStyle name="Lien hypertexte" xfId="20539" builtinId="8" hidden="1"/>
    <cellStyle name="Lien hypertexte" xfId="20541" builtinId="8" hidden="1"/>
    <cellStyle name="Lien hypertexte" xfId="20543" builtinId="8" hidden="1"/>
    <cellStyle name="Lien hypertexte" xfId="20547" builtinId="8" hidden="1"/>
    <cellStyle name="Lien hypertexte" xfId="20549" builtinId="8" hidden="1"/>
    <cellStyle name="Lien hypertexte" xfId="20551" builtinId="8" hidden="1"/>
    <cellStyle name="Lien hypertexte" xfId="20553" builtinId="8" hidden="1"/>
    <cellStyle name="Lien hypertexte" xfId="20555" builtinId="8" hidden="1"/>
    <cellStyle name="Lien hypertexte" xfId="20557" builtinId="8" hidden="1"/>
    <cellStyle name="Lien hypertexte" xfId="20559" builtinId="8" hidden="1"/>
    <cellStyle name="Lien hypertexte" xfId="20563" builtinId="8" hidden="1"/>
    <cellStyle name="Lien hypertexte" xfId="20565" builtinId="8" hidden="1"/>
    <cellStyle name="Lien hypertexte" xfId="20567" builtinId="8" hidden="1"/>
    <cellStyle name="Lien hypertexte" xfId="20569" builtinId="8" hidden="1"/>
    <cellStyle name="Lien hypertexte" xfId="20571" builtinId="8" hidden="1"/>
    <cellStyle name="Lien hypertexte" xfId="20573" builtinId="8" hidden="1"/>
    <cellStyle name="Lien hypertexte" xfId="20575" builtinId="8" hidden="1"/>
    <cellStyle name="Lien hypertexte" xfId="20579" builtinId="8" hidden="1"/>
    <cellStyle name="Lien hypertexte" xfId="20581" builtinId="8" hidden="1"/>
    <cellStyle name="Lien hypertexte" xfId="20583" builtinId="8" hidden="1"/>
    <cellStyle name="Lien hypertexte" xfId="20585" builtinId="8" hidden="1"/>
    <cellStyle name="Lien hypertexte" xfId="20587" builtinId="8" hidden="1"/>
    <cellStyle name="Lien hypertexte" xfId="20589" builtinId="8" hidden="1"/>
    <cellStyle name="Lien hypertexte" xfId="20591" builtinId="8" hidden="1"/>
    <cellStyle name="Lien hypertexte" xfId="20595" builtinId="8" hidden="1"/>
    <cellStyle name="Lien hypertexte" xfId="20597" builtinId="8" hidden="1"/>
    <cellStyle name="Lien hypertexte" xfId="20599" builtinId="8" hidden="1"/>
    <cellStyle name="Lien hypertexte" xfId="20601" builtinId="8" hidden="1"/>
    <cellStyle name="Lien hypertexte" xfId="20603" builtinId="8" hidden="1"/>
    <cellStyle name="Lien hypertexte" xfId="20605" builtinId="8" hidden="1"/>
    <cellStyle name="Lien hypertexte" xfId="20607" builtinId="8" hidden="1"/>
    <cellStyle name="Lien hypertexte" xfId="20611" builtinId="8" hidden="1"/>
    <cellStyle name="Lien hypertexte" xfId="20613" builtinId="8" hidden="1"/>
    <cellStyle name="Lien hypertexte" xfId="20615" builtinId="8" hidden="1"/>
    <cellStyle name="Lien hypertexte" xfId="20617" builtinId="8" hidden="1"/>
    <cellStyle name="Lien hypertexte" xfId="20619" builtinId="8" hidden="1"/>
    <cellStyle name="Lien hypertexte" xfId="20621" builtinId="8" hidden="1"/>
    <cellStyle name="Lien hypertexte" xfId="20623" builtinId="8" hidden="1"/>
    <cellStyle name="Lien hypertexte" xfId="20627" builtinId="8" hidden="1"/>
    <cellStyle name="Lien hypertexte" xfId="20629" builtinId="8" hidden="1"/>
    <cellStyle name="Lien hypertexte" xfId="20631" builtinId="8" hidden="1"/>
    <cellStyle name="Lien hypertexte" xfId="20633" builtinId="8" hidden="1"/>
    <cellStyle name="Lien hypertexte" xfId="20635" builtinId="8" hidden="1"/>
    <cellStyle name="Lien hypertexte" xfId="20637" builtinId="8" hidden="1"/>
    <cellStyle name="Lien hypertexte" xfId="20639" builtinId="8" hidden="1"/>
    <cellStyle name="Lien hypertexte" xfId="20643" builtinId="8" hidden="1"/>
    <cellStyle name="Lien hypertexte" xfId="20645" builtinId="8" hidden="1"/>
    <cellStyle name="Lien hypertexte" xfId="20647" builtinId="8" hidden="1"/>
    <cellStyle name="Lien hypertexte" xfId="20649" builtinId="8" hidden="1"/>
    <cellStyle name="Lien hypertexte" xfId="20651" builtinId="8" hidden="1"/>
    <cellStyle name="Lien hypertexte" xfId="20653" builtinId="8" hidden="1"/>
    <cellStyle name="Lien hypertexte" xfId="20655" builtinId="8" hidden="1"/>
    <cellStyle name="Lien hypertexte" xfId="20659" builtinId="8" hidden="1"/>
    <cellStyle name="Lien hypertexte" xfId="20661" builtinId="8" hidden="1"/>
    <cellStyle name="Lien hypertexte" xfId="20663" builtinId="8" hidden="1"/>
    <cellStyle name="Lien hypertexte" xfId="20665" builtinId="8" hidden="1"/>
    <cellStyle name="Lien hypertexte" xfId="20667" builtinId="8" hidden="1"/>
    <cellStyle name="Lien hypertexte" xfId="20669" builtinId="8" hidden="1"/>
    <cellStyle name="Lien hypertexte" xfId="20671" builtinId="8" hidden="1"/>
    <cellStyle name="Lien hypertexte" xfId="20675" builtinId="8" hidden="1"/>
    <cellStyle name="Lien hypertexte" xfId="20677" builtinId="8" hidden="1"/>
    <cellStyle name="Lien hypertexte" xfId="20679" builtinId="8" hidden="1"/>
    <cellStyle name="Lien hypertexte" xfId="20681" builtinId="8" hidden="1"/>
    <cellStyle name="Lien hypertexte" xfId="20683" builtinId="8" hidden="1"/>
    <cellStyle name="Lien hypertexte" xfId="20685" builtinId="8" hidden="1"/>
    <cellStyle name="Lien hypertexte" xfId="20687" builtinId="8" hidden="1"/>
    <cellStyle name="Lien hypertexte" xfId="20691" builtinId="8" hidden="1"/>
    <cellStyle name="Lien hypertexte" xfId="20693" builtinId="8" hidden="1"/>
    <cellStyle name="Lien hypertexte" xfId="20695" builtinId="8" hidden="1"/>
    <cellStyle name="Lien hypertexte" xfId="20697" builtinId="8" hidden="1"/>
    <cellStyle name="Lien hypertexte" xfId="20699" builtinId="8" hidden="1"/>
    <cellStyle name="Lien hypertexte" xfId="20701" builtinId="8" hidden="1"/>
    <cellStyle name="Lien hypertexte" xfId="20703" builtinId="8" hidden="1"/>
    <cellStyle name="Lien hypertexte" xfId="20707" builtinId="8" hidden="1"/>
    <cellStyle name="Lien hypertexte" xfId="20709" builtinId="8" hidden="1"/>
    <cellStyle name="Lien hypertexte" xfId="20711" builtinId="8" hidden="1"/>
    <cellStyle name="Lien hypertexte" xfId="20713" builtinId="8" hidden="1"/>
    <cellStyle name="Lien hypertexte" xfId="20715" builtinId="8" hidden="1"/>
    <cellStyle name="Lien hypertexte" xfId="20717" builtinId="8" hidden="1"/>
    <cellStyle name="Lien hypertexte" xfId="20719" builtinId="8" hidden="1"/>
    <cellStyle name="Lien hypertexte" xfId="20723" builtinId="8" hidden="1"/>
    <cellStyle name="Lien hypertexte" xfId="20725" builtinId="8" hidden="1"/>
    <cellStyle name="Lien hypertexte" xfId="20727" builtinId="8" hidden="1"/>
    <cellStyle name="Lien hypertexte" xfId="20729" builtinId="8" hidden="1"/>
    <cellStyle name="Lien hypertexte" xfId="20731" builtinId="8" hidden="1"/>
    <cellStyle name="Lien hypertexte" xfId="20733" builtinId="8" hidden="1"/>
    <cellStyle name="Lien hypertexte" xfId="20735" builtinId="8" hidden="1"/>
    <cellStyle name="Lien hypertexte" xfId="20739" builtinId="8" hidden="1"/>
    <cellStyle name="Lien hypertexte" xfId="20741" builtinId="8" hidden="1"/>
    <cellStyle name="Lien hypertexte" xfId="20743" builtinId="8" hidden="1"/>
    <cellStyle name="Lien hypertexte" xfId="20745" builtinId="8" hidden="1"/>
    <cellStyle name="Lien hypertexte" xfId="20747" builtinId="8" hidden="1"/>
    <cellStyle name="Lien hypertexte" xfId="20749" builtinId="8" hidden="1"/>
    <cellStyle name="Lien hypertexte" xfId="20751" builtinId="8" hidden="1"/>
    <cellStyle name="Lien hypertexte" xfId="20755" builtinId="8" hidden="1"/>
    <cellStyle name="Lien hypertexte" xfId="20757" builtinId="8" hidden="1"/>
    <cellStyle name="Lien hypertexte" xfId="20759" builtinId="8" hidden="1"/>
    <cellStyle name="Lien hypertexte" xfId="20761" builtinId="8" hidden="1"/>
    <cellStyle name="Lien hypertexte" xfId="20763" builtinId="8" hidden="1"/>
    <cellStyle name="Lien hypertexte" xfId="20765" builtinId="8" hidden="1"/>
    <cellStyle name="Lien hypertexte" xfId="20767" builtinId="8" hidden="1"/>
    <cellStyle name="Lien hypertexte" xfId="20771" builtinId="8" hidden="1"/>
    <cellStyle name="Lien hypertexte" xfId="20773" builtinId="8" hidden="1"/>
    <cellStyle name="Lien hypertexte" xfId="20775" builtinId="8" hidden="1"/>
    <cellStyle name="Lien hypertexte" xfId="20777" builtinId="8" hidden="1"/>
    <cellStyle name="Lien hypertexte" xfId="20779" builtinId="8" hidden="1"/>
    <cellStyle name="Lien hypertexte" xfId="20781" builtinId="8" hidden="1"/>
    <cellStyle name="Lien hypertexte" xfId="20783" builtinId="8" hidden="1"/>
    <cellStyle name="Lien hypertexte" xfId="20787" builtinId="8" hidden="1"/>
    <cellStyle name="Lien hypertexte" xfId="20789" builtinId="8" hidden="1"/>
    <cellStyle name="Lien hypertexte" xfId="20791" builtinId="8" hidden="1"/>
    <cellStyle name="Lien hypertexte" xfId="20793" builtinId="8" hidden="1"/>
    <cellStyle name="Lien hypertexte" xfId="20795" builtinId="8" hidden="1"/>
    <cellStyle name="Lien hypertexte" xfId="20797" builtinId="8" hidden="1"/>
    <cellStyle name="Lien hypertexte" xfId="20799" builtinId="8" hidden="1"/>
    <cellStyle name="Lien hypertexte" xfId="20803" builtinId="8" hidden="1"/>
    <cellStyle name="Lien hypertexte" xfId="20805" builtinId="8" hidden="1"/>
    <cellStyle name="Lien hypertexte" xfId="20807" builtinId="8" hidden="1"/>
    <cellStyle name="Lien hypertexte" xfId="20809" builtinId="8" hidden="1"/>
    <cellStyle name="Lien hypertexte" xfId="20811" builtinId="8" hidden="1"/>
    <cellStyle name="Lien hypertexte" xfId="20813" builtinId="8" hidden="1"/>
    <cellStyle name="Lien hypertexte" xfId="20815" builtinId="8" hidden="1"/>
    <cellStyle name="Lien hypertexte" xfId="20819" builtinId="8" hidden="1"/>
    <cellStyle name="Lien hypertexte" xfId="20821" builtinId="8" hidden="1"/>
    <cellStyle name="Lien hypertexte" xfId="20823" builtinId="8" hidden="1"/>
    <cellStyle name="Lien hypertexte" xfId="20825" builtinId="8" hidden="1"/>
    <cellStyle name="Lien hypertexte" xfId="20827" builtinId="8" hidden="1"/>
    <cellStyle name="Lien hypertexte" xfId="20829" builtinId="8" hidden="1"/>
    <cellStyle name="Lien hypertexte" xfId="20831" builtinId="8" hidden="1"/>
    <cellStyle name="Lien hypertexte" xfId="20835" builtinId="8" hidden="1"/>
    <cellStyle name="Lien hypertexte" xfId="20837" builtinId="8" hidden="1"/>
    <cellStyle name="Lien hypertexte" xfId="20839" builtinId="8" hidden="1"/>
    <cellStyle name="Lien hypertexte" xfId="20841" builtinId="8" hidden="1"/>
    <cellStyle name="Lien hypertexte" xfId="20843" builtinId="8" hidden="1"/>
    <cellStyle name="Lien hypertexte" xfId="20845" builtinId="8" hidden="1"/>
    <cellStyle name="Lien hypertexte" xfId="20847" builtinId="8" hidden="1"/>
    <cellStyle name="Lien hypertexte" xfId="20851" builtinId="8" hidden="1"/>
    <cellStyle name="Lien hypertexte" xfId="20853" builtinId="8" hidden="1"/>
    <cellStyle name="Lien hypertexte" xfId="20855" builtinId="8" hidden="1"/>
    <cellStyle name="Lien hypertexte" xfId="20857" builtinId="8" hidden="1"/>
    <cellStyle name="Lien hypertexte" xfId="20859" builtinId="8" hidden="1"/>
    <cellStyle name="Lien hypertexte" xfId="20861" builtinId="8" hidden="1"/>
    <cellStyle name="Lien hypertexte" xfId="20863" builtinId="8" hidden="1"/>
    <cellStyle name="Lien hypertexte" xfId="20867" builtinId="8" hidden="1"/>
    <cellStyle name="Lien hypertexte" xfId="20869" builtinId="8" hidden="1"/>
    <cellStyle name="Lien hypertexte" xfId="20871" builtinId="8" hidden="1"/>
    <cellStyle name="Lien hypertexte" xfId="20873" builtinId="8" hidden="1"/>
    <cellStyle name="Lien hypertexte" xfId="20875" builtinId="8" hidden="1"/>
    <cellStyle name="Lien hypertexte" xfId="20877" builtinId="8" hidden="1"/>
    <cellStyle name="Lien hypertexte" xfId="20879" builtinId="8" hidden="1"/>
    <cellStyle name="Lien hypertexte" xfId="20883" builtinId="8" hidden="1"/>
    <cellStyle name="Lien hypertexte" xfId="20885" builtinId="8" hidden="1"/>
    <cellStyle name="Lien hypertexte" xfId="20887" builtinId="8" hidden="1"/>
    <cellStyle name="Lien hypertexte" xfId="20889" builtinId="8" hidden="1"/>
    <cellStyle name="Lien hypertexte" xfId="20891" builtinId="8" hidden="1"/>
    <cellStyle name="Lien hypertexte" xfId="20893" builtinId="8" hidden="1"/>
    <cellStyle name="Lien hypertexte" xfId="20895" builtinId="8" hidden="1"/>
    <cellStyle name="Lien hypertexte" xfId="20899" builtinId="8" hidden="1"/>
    <cellStyle name="Lien hypertexte" xfId="20901" builtinId="8" hidden="1"/>
    <cellStyle name="Lien hypertexte" xfId="20903" builtinId="8" hidden="1"/>
    <cellStyle name="Lien hypertexte" xfId="20905" builtinId="8" hidden="1"/>
    <cellStyle name="Lien hypertexte" xfId="20907" builtinId="8" hidden="1"/>
    <cellStyle name="Lien hypertexte" xfId="20909" builtinId="8" hidden="1"/>
    <cellStyle name="Lien hypertexte" xfId="20911" builtinId="8" hidden="1"/>
    <cellStyle name="Lien hypertexte" xfId="20915" builtinId="8" hidden="1"/>
    <cellStyle name="Lien hypertexte" xfId="20917" builtinId="8" hidden="1"/>
    <cellStyle name="Lien hypertexte" xfId="20919" builtinId="8" hidden="1"/>
    <cellStyle name="Lien hypertexte" xfId="20921" builtinId="8" hidden="1"/>
    <cellStyle name="Lien hypertexte" xfId="20923" builtinId="8" hidden="1"/>
    <cellStyle name="Lien hypertexte" xfId="20925" builtinId="8" hidden="1"/>
    <cellStyle name="Lien hypertexte" xfId="20927" builtinId="8" hidden="1"/>
    <cellStyle name="Lien hypertexte" xfId="20931" builtinId="8" hidden="1"/>
    <cellStyle name="Lien hypertexte" xfId="20933" builtinId="8" hidden="1"/>
    <cellStyle name="Lien hypertexte" xfId="20935" builtinId="8" hidden="1"/>
    <cellStyle name="Lien hypertexte" xfId="20937" builtinId="8" hidden="1"/>
    <cellStyle name="Lien hypertexte" xfId="20939" builtinId="8" hidden="1"/>
    <cellStyle name="Lien hypertexte" xfId="20941" builtinId="8" hidden="1"/>
    <cellStyle name="Lien hypertexte" xfId="20943" builtinId="8" hidden="1"/>
    <cellStyle name="Lien hypertexte" xfId="20947" builtinId="8" hidden="1"/>
    <cellStyle name="Lien hypertexte" xfId="20949" builtinId="8" hidden="1"/>
    <cellStyle name="Lien hypertexte" xfId="20951" builtinId="8" hidden="1"/>
    <cellStyle name="Lien hypertexte" xfId="20953" builtinId="8" hidden="1"/>
    <cellStyle name="Lien hypertexte" xfId="20955" builtinId="8" hidden="1"/>
    <cellStyle name="Lien hypertexte" xfId="20957" builtinId="8" hidden="1"/>
    <cellStyle name="Lien hypertexte" xfId="20959" builtinId="8" hidden="1"/>
    <cellStyle name="Lien hypertexte" xfId="20963" builtinId="8" hidden="1"/>
    <cellStyle name="Lien hypertexte" xfId="20965" builtinId="8" hidden="1"/>
    <cellStyle name="Lien hypertexte" xfId="20967" builtinId="8" hidden="1"/>
    <cellStyle name="Lien hypertexte" xfId="20969" builtinId="8" hidden="1"/>
    <cellStyle name="Lien hypertexte" xfId="20971" builtinId="8" hidden="1"/>
    <cellStyle name="Lien hypertexte" xfId="20973" builtinId="8" hidden="1"/>
    <cellStyle name="Lien hypertexte" xfId="20975" builtinId="8" hidden="1"/>
    <cellStyle name="Lien hypertexte" xfId="20979" builtinId="8" hidden="1"/>
    <cellStyle name="Lien hypertexte" xfId="20981" builtinId="8" hidden="1"/>
    <cellStyle name="Lien hypertexte" xfId="20983" builtinId="8" hidden="1"/>
    <cellStyle name="Lien hypertexte" xfId="20985" builtinId="8" hidden="1"/>
    <cellStyle name="Lien hypertexte" xfId="20987" builtinId="8" hidden="1"/>
    <cellStyle name="Lien hypertexte" xfId="20989" builtinId="8" hidden="1"/>
    <cellStyle name="Lien hypertexte" xfId="20991" builtinId="8" hidden="1"/>
    <cellStyle name="Lien hypertexte" xfId="20995" builtinId="8" hidden="1"/>
    <cellStyle name="Lien hypertexte" xfId="20997" builtinId="8" hidden="1"/>
    <cellStyle name="Lien hypertexte" xfId="20999" builtinId="8" hidden="1"/>
    <cellStyle name="Lien hypertexte" xfId="21001" builtinId="8" hidden="1"/>
    <cellStyle name="Lien hypertexte" xfId="21003" builtinId="8" hidden="1"/>
    <cellStyle name="Lien hypertexte" xfId="21005" builtinId="8" hidden="1"/>
    <cellStyle name="Lien hypertexte" xfId="21007" builtinId="8" hidden="1"/>
    <cellStyle name="Lien hypertexte" xfId="21011" builtinId="8" hidden="1"/>
    <cellStyle name="Lien hypertexte" xfId="21013" builtinId="8" hidden="1"/>
    <cellStyle name="Lien hypertexte" xfId="21015" builtinId="8" hidden="1"/>
    <cellStyle name="Lien hypertexte" xfId="21017" builtinId="8" hidden="1"/>
    <cellStyle name="Lien hypertexte" xfId="21019" builtinId="8" hidden="1"/>
    <cellStyle name="Lien hypertexte" xfId="21021" builtinId="8" hidden="1"/>
    <cellStyle name="Lien hypertexte" xfId="21023" builtinId="8" hidden="1"/>
    <cellStyle name="Lien hypertexte" xfId="21027" builtinId="8" hidden="1"/>
    <cellStyle name="Lien hypertexte" xfId="21029" builtinId="8" hidden="1"/>
    <cellStyle name="Lien hypertexte" xfId="21031" builtinId="8" hidden="1"/>
    <cellStyle name="Lien hypertexte" xfId="21033" builtinId="8" hidden="1"/>
    <cellStyle name="Lien hypertexte" xfId="21035" builtinId="8" hidden="1"/>
    <cellStyle name="Lien hypertexte" xfId="21037" builtinId="8" hidden="1"/>
    <cellStyle name="Lien hypertexte" xfId="21039" builtinId="8" hidden="1"/>
    <cellStyle name="Lien hypertexte" xfId="21043" builtinId="8" hidden="1"/>
    <cellStyle name="Lien hypertexte" xfId="21045" builtinId="8" hidden="1"/>
    <cellStyle name="Lien hypertexte" xfId="21047" builtinId="8" hidden="1"/>
    <cellStyle name="Lien hypertexte" xfId="21049" builtinId="8" hidden="1"/>
    <cellStyle name="Lien hypertexte" xfId="21051" builtinId="8" hidden="1"/>
    <cellStyle name="Lien hypertexte" xfId="21053" builtinId="8" hidden="1"/>
    <cellStyle name="Lien hypertexte" xfId="21055" builtinId="8" hidden="1"/>
    <cellStyle name="Lien hypertexte" xfId="21059" builtinId="8" hidden="1"/>
    <cellStyle name="Lien hypertexte" xfId="21061" builtinId="8" hidden="1"/>
    <cellStyle name="Lien hypertexte" xfId="21063" builtinId="8" hidden="1"/>
    <cellStyle name="Lien hypertexte" xfId="21065" builtinId="8" hidden="1"/>
    <cellStyle name="Lien hypertexte" xfId="21067" builtinId="8" hidden="1"/>
    <cellStyle name="Lien hypertexte" xfId="21069" builtinId="8" hidden="1"/>
    <cellStyle name="Lien hypertexte" xfId="21071" builtinId="8" hidden="1"/>
    <cellStyle name="Lien hypertexte" xfId="21075" builtinId="8" hidden="1"/>
    <cellStyle name="Lien hypertexte" xfId="21077" builtinId="8" hidden="1"/>
    <cellStyle name="Lien hypertexte" xfId="21079" builtinId="8" hidden="1"/>
    <cellStyle name="Lien hypertexte" xfId="21081" builtinId="8" hidden="1"/>
    <cellStyle name="Lien hypertexte" xfId="21083" builtinId="8" hidden="1"/>
    <cellStyle name="Lien hypertexte" xfId="21085" builtinId="8" hidden="1"/>
    <cellStyle name="Lien hypertexte" xfId="21087" builtinId="8" hidden="1"/>
    <cellStyle name="Lien hypertexte" xfId="21091" builtinId="8" hidden="1"/>
    <cellStyle name="Lien hypertexte" xfId="21093" builtinId="8" hidden="1"/>
    <cellStyle name="Lien hypertexte" xfId="21095" builtinId="8" hidden="1"/>
    <cellStyle name="Lien hypertexte" xfId="21097" builtinId="8" hidden="1"/>
    <cellStyle name="Lien hypertexte" xfId="21099" builtinId="8" hidden="1"/>
    <cellStyle name="Lien hypertexte" xfId="21101" builtinId="8" hidden="1"/>
    <cellStyle name="Lien hypertexte" xfId="21103" builtinId="8" hidden="1"/>
    <cellStyle name="Lien hypertexte" xfId="21107" builtinId="8" hidden="1"/>
    <cellStyle name="Lien hypertexte" xfId="21109" builtinId="8" hidden="1"/>
    <cellStyle name="Lien hypertexte" xfId="21111" builtinId="8" hidden="1"/>
    <cellStyle name="Lien hypertexte" xfId="21113" builtinId="8" hidden="1"/>
    <cellStyle name="Lien hypertexte" xfId="21115" builtinId="8" hidden="1"/>
    <cellStyle name="Lien hypertexte" xfId="21117" builtinId="8" hidden="1"/>
    <cellStyle name="Lien hypertexte" xfId="21119" builtinId="8" hidden="1"/>
    <cellStyle name="Lien hypertexte" xfId="21123" builtinId="8" hidden="1"/>
    <cellStyle name="Lien hypertexte" xfId="21125" builtinId="8" hidden="1"/>
    <cellStyle name="Lien hypertexte" xfId="21127" builtinId="8" hidden="1"/>
    <cellStyle name="Lien hypertexte" xfId="21129" builtinId="8" hidden="1"/>
    <cellStyle name="Lien hypertexte" xfId="21131" builtinId="8" hidden="1"/>
    <cellStyle name="Lien hypertexte" xfId="21133" builtinId="8" hidden="1"/>
    <cellStyle name="Lien hypertexte" xfId="21135" builtinId="8" hidden="1"/>
    <cellStyle name="Lien hypertexte" xfId="21139" builtinId="8" hidden="1"/>
    <cellStyle name="Lien hypertexte" xfId="21141" builtinId="8" hidden="1"/>
    <cellStyle name="Lien hypertexte" xfId="21143" builtinId="8" hidden="1"/>
    <cellStyle name="Lien hypertexte" xfId="21145" builtinId="8" hidden="1"/>
    <cellStyle name="Lien hypertexte" xfId="21147" builtinId="8" hidden="1"/>
    <cellStyle name="Lien hypertexte" xfId="21149" builtinId="8" hidden="1"/>
    <cellStyle name="Lien hypertexte" xfId="21151" builtinId="8" hidden="1"/>
    <cellStyle name="Lien hypertexte" xfId="21155" builtinId="8" hidden="1"/>
    <cellStyle name="Lien hypertexte" xfId="21157" builtinId="8" hidden="1"/>
    <cellStyle name="Lien hypertexte" xfId="21159" builtinId="8" hidden="1"/>
    <cellStyle name="Lien hypertexte" xfId="21161" builtinId="8" hidden="1"/>
    <cellStyle name="Lien hypertexte" xfId="21163" builtinId="8" hidden="1"/>
    <cellStyle name="Lien hypertexte" xfId="21165" builtinId="8" hidden="1"/>
    <cellStyle name="Lien hypertexte" xfId="21167" builtinId="8" hidden="1"/>
    <cellStyle name="Lien hypertexte" xfId="21171" builtinId="8" hidden="1"/>
    <cellStyle name="Lien hypertexte" xfId="21173" builtinId="8" hidden="1"/>
    <cellStyle name="Lien hypertexte" xfId="21175" builtinId="8" hidden="1"/>
    <cellStyle name="Lien hypertexte" xfId="21177" builtinId="8" hidden="1"/>
    <cellStyle name="Lien hypertexte" xfId="21179" builtinId="8" hidden="1"/>
    <cellStyle name="Lien hypertexte" xfId="21181" builtinId="8" hidden="1"/>
    <cellStyle name="Lien hypertexte" xfId="21183" builtinId="8" hidden="1"/>
    <cellStyle name="Lien hypertexte" xfId="21187" builtinId="8" hidden="1"/>
    <cellStyle name="Lien hypertexte" xfId="21189" builtinId="8" hidden="1"/>
    <cellStyle name="Lien hypertexte" xfId="21191" builtinId="8" hidden="1"/>
    <cellStyle name="Lien hypertexte" xfId="21193" builtinId="8" hidden="1"/>
    <cellStyle name="Lien hypertexte" xfId="21195" builtinId="8" hidden="1"/>
    <cellStyle name="Lien hypertexte" xfId="21197" builtinId="8" hidden="1"/>
    <cellStyle name="Lien hypertexte" xfId="21199" builtinId="8" hidden="1"/>
    <cellStyle name="Lien hypertexte" xfId="21203" builtinId="8" hidden="1"/>
    <cellStyle name="Lien hypertexte" xfId="21205" builtinId="8" hidden="1"/>
    <cellStyle name="Lien hypertexte" xfId="21207" builtinId="8" hidden="1"/>
    <cellStyle name="Lien hypertexte" xfId="21209" builtinId="8" hidden="1"/>
    <cellStyle name="Lien hypertexte" xfId="21211" builtinId="8" hidden="1"/>
    <cellStyle name="Lien hypertexte" xfId="21213" builtinId="8" hidden="1"/>
    <cellStyle name="Lien hypertexte" xfId="21215" builtinId="8" hidden="1"/>
    <cellStyle name="Lien hypertexte" xfId="21219" builtinId="8" hidden="1"/>
    <cellStyle name="Lien hypertexte" xfId="21221" builtinId="8" hidden="1"/>
    <cellStyle name="Lien hypertexte" xfId="21223" builtinId="8" hidden="1"/>
    <cellStyle name="Lien hypertexte" xfId="21225" builtinId="8" hidden="1"/>
    <cellStyle name="Lien hypertexte" xfId="21227" builtinId="8" hidden="1"/>
    <cellStyle name="Lien hypertexte" xfId="21229" builtinId="8" hidden="1"/>
    <cellStyle name="Lien hypertexte" xfId="21231" builtinId="8" hidden="1"/>
    <cellStyle name="Lien hypertexte" xfId="21235" builtinId="8" hidden="1"/>
    <cellStyle name="Lien hypertexte" xfId="21237" builtinId="8" hidden="1"/>
    <cellStyle name="Lien hypertexte" xfId="21239" builtinId="8" hidden="1"/>
    <cellStyle name="Lien hypertexte" xfId="21241" builtinId="8" hidden="1"/>
    <cellStyle name="Lien hypertexte" xfId="21243" builtinId="8" hidden="1"/>
    <cellStyle name="Lien hypertexte" xfId="21245" builtinId="8" hidden="1"/>
    <cellStyle name="Lien hypertexte" xfId="21247" builtinId="8" hidden="1"/>
    <cellStyle name="Lien hypertexte" xfId="21251" builtinId="8" hidden="1"/>
    <cellStyle name="Lien hypertexte" xfId="21253" builtinId="8" hidden="1"/>
    <cellStyle name="Lien hypertexte" xfId="21255" builtinId="8" hidden="1"/>
    <cellStyle name="Lien hypertexte" xfId="21257" builtinId="8" hidden="1"/>
    <cellStyle name="Lien hypertexte" xfId="21259" builtinId="8" hidden="1"/>
    <cellStyle name="Lien hypertexte" xfId="21261" builtinId="8" hidden="1"/>
    <cellStyle name="Lien hypertexte" xfId="21263" builtinId="8" hidden="1"/>
    <cellStyle name="Lien hypertexte" xfId="21267" builtinId="8" hidden="1"/>
    <cellStyle name="Lien hypertexte" xfId="21269" builtinId="8" hidden="1"/>
    <cellStyle name="Lien hypertexte" xfId="21271" builtinId="8" hidden="1"/>
    <cellStyle name="Lien hypertexte" xfId="21273" builtinId="8" hidden="1"/>
    <cellStyle name="Lien hypertexte" xfId="21275" builtinId="8" hidden="1"/>
    <cellStyle name="Lien hypertexte" xfId="21277" builtinId="8" hidden="1"/>
    <cellStyle name="Lien hypertexte" xfId="21279" builtinId="8" hidden="1"/>
    <cellStyle name="Lien hypertexte" xfId="21283" builtinId="8" hidden="1"/>
    <cellStyle name="Lien hypertexte" xfId="21285" builtinId="8" hidden="1"/>
    <cellStyle name="Lien hypertexte" xfId="21287" builtinId="8" hidden="1"/>
    <cellStyle name="Lien hypertexte" xfId="21289" builtinId="8" hidden="1"/>
    <cellStyle name="Lien hypertexte" xfId="21291" builtinId="8" hidden="1"/>
    <cellStyle name="Lien hypertexte" xfId="21293" builtinId="8" hidden="1"/>
    <cellStyle name="Lien hypertexte" xfId="21295" builtinId="8" hidden="1"/>
    <cellStyle name="Lien hypertexte" xfId="21299" builtinId="8" hidden="1"/>
    <cellStyle name="Lien hypertexte" xfId="21301" builtinId="8" hidden="1"/>
    <cellStyle name="Lien hypertexte" xfId="21303" builtinId="8" hidden="1"/>
    <cellStyle name="Lien hypertexte" xfId="21305" builtinId="8" hidden="1"/>
    <cellStyle name="Lien hypertexte" xfId="21307" builtinId="8" hidden="1"/>
    <cellStyle name="Lien hypertexte" xfId="21309" builtinId="8" hidden="1"/>
    <cellStyle name="Lien hypertexte" xfId="21311" builtinId="8" hidden="1"/>
    <cellStyle name="Lien hypertexte" xfId="21315" builtinId="8" hidden="1"/>
    <cellStyle name="Lien hypertexte" xfId="21317" builtinId="8" hidden="1"/>
    <cellStyle name="Lien hypertexte" xfId="21319" builtinId="8" hidden="1"/>
    <cellStyle name="Lien hypertexte" xfId="21321" builtinId="8" hidden="1"/>
    <cellStyle name="Lien hypertexte" xfId="21323" builtinId="8" hidden="1"/>
    <cellStyle name="Lien hypertexte" xfId="21325" builtinId="8" hidden="1"/>
    <cellStyle name="Lien hypertexte" xfId="21327" builtinId="8" hidden="1"/>
    <cellStyle name="Lien hypertexte" xfId="21331" builtinId="8" hidden="1"/>
    <cellStyle name="Lien hypertexte" xfId="21333" builtinId="8" hidden="1"/>
    <cellStyle name="Lien hypertexte" xfId="21335" builtinId="8" hidden="1"/>
    <cellStyle name="Lien hypertexte" xfId="21337" builtinId="8" hidden="1"/>
    <cellStyle name="Lien hypertexte" xfId="21339" builtinId="8" hidden="1"/>
    <cellStyle name="Lien hypertexte" xfId="21341" builtinId="8" hidden="1"/>
    <cellStyle name="Lien hypertexte" xfId="21343" builtinId="8" hidden="1"/>
    <cellStyle name="Lien hypertexte" xfId="21347" builtinId="8" hidden="1"/>
    <cellStyle name="Lien hypertexte" xfId="21349" builtinId="8" hidden="1"/>
    <cellStyle name="Lien hypertexte" xfId="21351" builtinId="8" hidden="1"/>
    <cellStyle name="Lien hypertexte" xfId="21353" builtinId="8" hidden="1"/>
    <cellStyle name="Lien hypertexte" xfId="21355" builtinId="8" hidden="1"/>
    <cellStyle name="Lien hypertexte" xfId="21357" builtinId="8" hidden="1"/>
    <cellStyle name="Lien hypertexte" xfId="21359" builtinId="8" hidden="1"/>
    <cellStyle name="Lien hypertexte" xfId="21363" builtinId="8" hidden="1"/>
    <cellStyle name="Lien hypertexte" xfId="21365" builtinId="8" hidden="1"/>
    <cellStyle name="Lien hypertexte" xfId="21367" builtinId="8" hidden="1"/>
    <cellStyle name="Lien hypertexte" xfId="21369" builtinId="8" hidden="1"/>
    <cellStyle name="Lien hypertexte" xfId="21371" builtinId="8" hidden="1"/>
    <cellStyle name="Lien hypertexte" xfId="21373" builtinId="8" hidden="1"/>
    <cellStyle name="Lien hypertexte" xfId="21375" builtinId="8" hidden="1"/>
    <cellStyle name="Lien hypertexte" xfId="21379" builtinId="8" hidden="1"/>
    <cellStyle name="Lien hypertexte" xfId="21381" builtinId="8" hidden="1"/>
    <cellStyle name="Lien hypertexte" xfId="21383" builtinId="8" hidden="1"/>
    <cellStyle name="Lien hypertexte" xfId="21385" builtinId="8" hidden="1"/>
    <cellStyle name="Lien hypertexte" xfId="21387" builtinId="8" hidden="1"/>
    <cellStyle name="Lien hypertexte" xfId="21389" builtinId="8" hidden="1"/>
    <cellStyle name="Lien hypertexte" xfId="21391" builtinId="8" hidden="1"/>
    <cellStyle name="Lien hypertexte" xfId="21395" builtinId="8" hidden="1"/>
    <cellStyle name="Lien hypertexte" xfId="21397" builtinId="8" hidden="1"/>
    <cellStyle name="Lien hypertexte" xfId="21399" builtinId="8" hidden="1"/>
    <cellStyle name="Lien hypertexte" xfId="21401" builtinId="8" hidden="1"/>
    <cellStyle name="Lien hypertexte" xfId="21403" builtinId="8" hidden="1"/>
    <cellStyle name="Lien hypertexte" xfId="21405" builtinId="8" hidden="1"/>
    <cellStyle name="Lien hypertexte" xfId="21407" builtinId="8" hidden="1"/>
    <cellStyle name="Lien hypertexte" xfId="21411" builtinId="8" hidden="1"/>
    <cellStyle name="Lien hypertexte" xfId="21413" builtinId="8" hidden="1"/>
    <cellStyle name="Lien hypertexte" xfId="21415" builtinId="8" hidden="1"/>
    <cellStyle name="Lien hypertexte" xfId="21417" builtinId="8" hidden="1"/>
    <cellStyle name="Lien hypertexte" xfId="21419" builtinId="8" hidden="1"/>
    <cellStyle name="Lien hypertexte" xfId="21421" builtinId="8" hidden="1"/>
    <cellStyle name="Lien hypertexte" xfId="21423" builtinId="8" hidden="1"/>
    <cellStyle name="Lien hypertexte" xfId="21427" builtinId="8" hidden="1"/>
    <cellStyle name="Lien hypertexte" xfId="21429" builtinId="8" hidden="1"/>
    <cellStyle name="Lien hypertexte" xfId="21431" builtinId="8" hidden="1"/>
    <cellStyle name="Lien hypertexte" xfId="21433" builtinId="8" hidden="1"/>
    <cellStyle name="Lien hypertexte" xfId="21435" builtinId="8" hidden="1"/>
    <cellStyle name="Lien hypertexte" xfId="21437" builtinId="8" hidden="1"/>
    <cellStyle name="Lien hypertexte" xfId="21439" builtinId="8" hidden="1"/>
    <cellStyle name="Lien hypertexte" xfId="21443" builtinId="8" hidden="1"/>
    <cellStyle name="Lien hypertexte" xfId="21445" builtinId="8" hidden="1"/>
    <cellStyle name="Lien hypertexte" xfId="21447" builtinId="8" hidden="1"/>
    <cellStyle name="Lien hypertexte" xfId="21449" builtinId="8" hidden="1"/>
    <cellStyle name="Lien hypertexte" xfId="21451" builtinId="8" hidden="1"/>
    <cellStyle name="Lien hypertexte" xfId="21453" builtinId="8" hidden="1"/>
    <cellStyle name="Lien hypertexte" xfId="21455" builtinId="8" hidden="1"/>
    <cellStyle name="Lien hypertexte" xfId="21459" builtinId="8" hidden="1"/>
    <cellStyle name="Lien hypertexte" xfId="21461" builtinId="8" hidden="1"/>
    <cellStyle name="Lien hypertexte" xfId="21463" builtinId="8" hidden="1"/>
    <cellStyle name="Lien hypertexte" xfId="21465" builtinId="8" hidden="1"/>
    <cellStyle name="Lien hypertexte" xfId="21467" builtinId="8" hidden="1"/>
    <cellStyle name="Lien hypertexte" xfId="21469" builtinId="8" hidden="1"/>
    <cellStyle name="Lien hypertexte" xfId="21471" builtinId="8" hidden="1"/>
    <cellStyle name="Lien hypertexte" xfId="21475" builtinId="8" hidden="1"/>
    <cellStyle name="Lien hypertexte" xfId="21477" builtinId="8" hidden="1"/>
    <cellStyle name="Lien hypertexte" xfId="21479" builtinId="8" hidden="1"/>
    <cellStyle name="Lien hypertexte" xfId="21481" builtinId="8" hidden="1"/>
    <cellStyle name="Lien hypertexte" xfId="21483" builtinId="8" hidden="1"/>
    <cellStyle name="Lien hypertexte" xfId="21485" builtinId="8" hidden="1"/>
    <cellStyle name="Lien hypertexte" xfId="21487" builtinId="8" hidden="1"/>
    <cellStyle name="Lien hypertexte" xfId="21491" builtinId="8" hidden="1"/>
    <cellStyle name="Lien hypertexte" xfId="21493" builtinId="8" hidden="1"/>
    <cellStyle name="Lien hypertexte" xfId="21495" builtinId="8" hidden="1"/>
    <cellStyle name="Lien hypertexte" xfId="21497" builtinId="8" hidden="1"/>
    <cellStyle name="Lien hypertexte" xfId="21499" builtinId="8" hidden="1"/>
    <cellStyle name="Lien hypertexte" xfId="21501" builtinId="8" hidden="1"/>
    <cellStyle name="Lien hypertexte" xfId="21503" builtinId="8" hidden="1"/>
    <cellStyle name="Lien hypertexte" xfId="21507" builtinId="8" hidden="1"/>
    <cellStyle name="Lien hypertexte" xfId="21509" builtinId="8" hidden="1"/>
    <cellStyle name="Lien hypertexte" xfId="21511" builtinId="8" hidden="1"/>
    <cellStyle name="Lien hypertexte" xfId="21513" builtinId="8" hidden="1"/>
    <cellStyle name="Lien hypertexte" xfId="21515" builtinId="8" hidden="1"/>
    <cellStyle name="Lien hypertexte" xfId="21517" builtinId="8" hidden="1"/>
    <cellStyle name="Lien hypertexte" xfId="21519" builtinId="8" hidden="1"/>
    <cellStyle name="Lien hypertexte" xfId="21523" builtinId="8" hidden="1"/>
    <cellStyle name="Lien hypertexte" xfId="21525" builtinId="8" hidden="1"/>
    <cellStyle name="Lien hypertexte" xfId="21527" builtinId="8" hidden="1"/>
    <cellStyle name="Lien hypertexte" xfId="21529" builtinId="8" hidden="1"/>
    <cellStyle name="Lien hypertexte" xfId="21531" builtinId="8" hidden="1"/>
    <cellStyle name="Lien hypertexte" xfId="21533" builtinId="8" hidden="1"/>
    <cellStyle name="Lien hypertexte" xfId="21535" builtinId="8" hidden="1"/>
    <cellStyle name="Lien hypertexte" xfId="21539" builtinId="8" hidden="1"/>
    <cellStyle name="Lien hypertexte" xfId="21541" builtinId="8" hidden="1"/>
    <cellStyle name="Lien hypertexte" xfId="21543" builtinId="8" hidden="1"/>
    <cellStyle name="Lien hypertexte" xfId="21545" builtinId="8" hidden="1"/>
    <cellStyle name="Lien hypertexte" xfId="21547" builtinId="8" hidden="1"/>
    <cellStyle name="Lien hypertexte" xfId="21549" builtinId="8" hidden="1"/>
    <cellStyle name="Lien hypertexte" xfId="21551" builtinId="8" hidden="1"/>
    <cellStyle name="Lien hypertexte" xfId="21555" builtinId="8" hidden="1"/>
    <cellStyle name="Lien hypertexte" xfId="21557" builtinId="8" hidden="1"/>
    <cellStyle name="Lien hypertexte" xfId="21559" builtinId="8" hidden="1"/>
    <cellStyle name="Lien hypertexte" xfId="21561" builtinId="8" hidden="1"/>
    <cellStyle name="Lien hypertexte" xfId="21563" builtinId="8" hidden="1"/>
    <cellStyle name="Lien hypertexte" xfId="21565" builtinId="8" hidden="1"/>
    <cellStyle name="Lien hypertexte" xfId="21567" builtinId="8" hidden="1"/>
    <cellStyle name="Lien hypertexte" xfId="21571" builtinId="8" hidden="1"/>
    <cellStyle name="Lien hypertexte" xfId="21573" builtinId="8" hidden="1"/>
    <cellStyle name="Lien hypertexte" xfId="21575" builtinId="8" hidden="1"/>
    <cellStyle name="Lien hypertexte" xfId="21577" builtinId="8" hidden="1"/>
    <cellStyle name="Lien hypertexte" xfId="21579" builtinId="8" hidden="1"/>
    <cellStyle name="Lien hypertexte" xfId="21581" builtinId="8" hidden="1"/>
    <cellStyle name="Lien hypertexte" xfId="21583" builtinId="8" hidden="1"/>
    <cellStyle name="Lien hypertexte" xfId="21587" builtinId="8" hidden="1"/>
    <cellStyle name="Lien hypertexte" xfId="21589" builtinId="8" hidden="1"/>
    <cellStyle name="Lien hypertexte" xfId="21591" builtinId="8" hidden="1"/>
    <cellStyle name="Lien hypertexte" xfId="21593" builtinId="8" hidden="1"/>
    <cellStyle name="Lien hypertexte" xfId="21595" builtinId="8" hidden="1"/>
    <cellStyle name="Lien hypertexte" xfId="21597" builtinId="8" hidden="1"/>
    <cellStyle name="Lien hypertexte" xfId="21599" builtinId="8" hidden="1"/>
    <cellStyle name="Lien hypertexte" xfId="21603" builtinId="8" hidden="1"/>
    <cellStyle name="Lien hypertexte" xfId="21605" builtinId="8" hidden="1"/>
    <cellStyle name="Lien hypertexte" xfId="21607" builtinId="8" hidden="1"/>
    <cellStyle name="Lien hypertexte" xfId="21609" builtinId="8" hidden="1"/>
    <cellStyle name="Lien hypertexte" xfId="21611" builtinId="8" hidden="1"/>
    <cellStyle name="Lien hypertexte" xfId="21613" builtinId="8" hidden="1"/>
    <cellStyle name="Lien hypertexte" xfId="21615" builtinId="8" hidden="1"/>
    <cellStyle name="Lien hypertexte" xfId="21619" builtinId="8" hidden="1"/>
    <cellStyle name="Lien hypertexte" xfId="21621" builtinId="8" hidden="1"/>
    <cellStyle name="Lien hypertexte" xfId="21623" builtinId="8" hidden="1"/>
    <cellStyle name="Lien hypertexte" xfId="21625" builtinId="8" hidden="1"/>
    <cellStyle name="Lien hypertexte" xfId="21627" builtinId="8" hidden="1"/>
    <cellStyle name="Lien hypertexte" xfId="21629" builtinId="8" hidden="1"/>
    <cellStyle name="Lien hypertexte" xfId="21631" builtinId="8" hidden="1"/>
    <cellStyle name="Lien hypertexte" xfId="21635" builtinId="8" hidden="1"/>
    <cellStyle name="Lien hypertexte" xfId="21637" builtinId="8" hidden="1"/>
    <cellStyle name="Lien hypertexte" xfId="21639" builtinId="8" hidden="1"/>
    <cellStyle name="Lien hypertexte" xfId="21641" builtinId="8" hidden="1"/>
    <cellStyle name="Lien hypertexte" xfId="21643" builtinId="8" hidden="1"/>
    <cellStyle name="Lien hypertexte" xfId="21645" builtinId="8" hidden="1"/>
    <cellStyle name="Lien hypertexte" xfId="21647" builtinId="8" hidden="1"/>
    <cellStyle name="Lien hypertexte" xfId="21651" builtinId="8" hidden="1"/>
    <cellStyle name="Lien hypertexte" xfId="21653" builtinId="8" hidden="1"/>
    <cellStyle name="Lien hypertexte" xfId="21655" builtinId="8" hidden="1"/>
    <cellStyle name="Lien hypertexte" xfId="21657" builtinId="8" hidden="1"/>
    <cellStyle name="Lien hypertexte" xfId="21659" builtinId="8" hidden="1"/>
    <cellStyle name="Lien hypertexte" xfId="21661" builtinId="8" hidden="1"/>
    <cellStyle name="Lien hypertexte" xfId="21663" builtinId="8" hidden="1"/>
    <cellStyle name="Lien hypertexte" xfId="21667" builtinId="8" hidden="1"/>
    <cellStyle name="Lien hypertexte" xfId="21669" builtinId="8" hidden="1"/>
    <cellStyle name="Lien hypertexte" xfId="21671" builtinId="8" hidden="1"/>
    <cellStyle name="Lien hypertexte" xfId="21673" builtinId="8" hidden="1"/>
    <cellStyle name="Lien hypertexte" xfId="21675" builtinId="8" hidden="1"/>
    <cellStyle name="Lien hypertexte" xfId="21677" builtinId="8" hidden="1"/>
    <cellStyle name="Lien hypertexte" xfId="21679" builtinId="8" hidden="1"/>
    <cellStyle name="Lien hypertexte" xfId="21683" builtinId="8" hidden="1"/>
    <cellStyle name="Lien hypertexte" xfId="21685" builtinId="8" hidden="1"/>
    <cellStyle name="Lien hypertexte" xfId="21687" builtinId="8" hidden="1"/>
    <cellStyle name="Lien hypertexte" xfId="21689" builtinId="8" hidden="1"/>
    <cellStyle name="Lien hypertexte" xfId="21691" builtinId="8" hidden="1"/>
    <cellStyle name="Lien hypertexte" xfId="21693" builtinId="8" hidden="1"/>
    <cellStyle name="Lien hypertexte" xfId="21695" builtinId="8" hidden="1"/>
    <cellStyle name="Lien hypertexte" xfId="21699" builtinId="8" hidden="1"/>
    <cellStyle name="Lien hypertexte" xfId="21701" builtinId="8" hidden="1"/>
    <cellStyle name="Lien hypertexte" xfId="21703" builtinId="8" hidden="1"/>
    <cellStyle name="Lien hypertexte" xfId="21705" builtinId="8" hidden="1"/>
    <cellStyle name="Lien hypertexte" xfId="21707" builtinId="8" hidden="1"/>
    <cellStyle name="Lien hypertexte" xfId="21709" builtinId="8" hidden="1"/>
    <cellStyle name="Lien hypertexte" xfId="21711" builtinId="8" hidden="1"/>
    <cellStyle name="Lien hypertexte" xfId="21715" builtinId="8" hidden="1"/>
    <cellStyle name="Lien hypertexte" xfId="21717" builtinId="8" hidden="1"/>
    <cellStyle name="Lien hypertexte" xfId="21719" builtinId="8" hidden="1"/>
    <cellStyle name="Lien hypertexte" xfId="21721" builtinId="8" hidden="1"/>
    <cellStyle name="Lien hypertexte" xfId="21723" builtinId="8" hidden="1"/>
    <cellStyle name="Lien hypertexte" xfId="21725" builtinId="8" hidden="1"/>
    <cellStyle name="Lien hypertexte" xfId="21727" builtinId="8" hidden="1"/>
    <cellStyle name="Lien hypertexte" xfId="21731" builtinId="8" hidden="1"/>
    <cellStyle name="Lien hypertexte" xfId="21733" builtinId="8" hidden="1"/>
    <cellStyle name="Lien hypertexte" xfId="21735" builtinId="8" hidden="1"/>
    <cellStyle name="Lien hypertexte" xfId="21737" builtinId="8" hidden="1"/>
    <cellStyle name="Lien hypertexte" xfId="21739" builtinId="8" hidden="1"/>
    <cellStyle name="Lien hypertexte" xfId="21741" builtinId="8" hidden="1"/>
    <cellStyle name="Lien hypertexte" xfId="21743" builtinId="8" hidden="1"/>
    <cellStyle name="Lien hypertexte" xfId="21747" builtinId="8" hidden="1"/>
    <cellStyle name="Lien hypertexte" xfId="21749" builtinId="8" hidden="1"/>
    <cellStyle name="Lien hypertexte" xfId="21751" builtinId="8" hidden="1"/>
    <cellStyle name="Lien hypertexte" xfId="21753" builtinId="8" hidden="1"/>
    <cellStyle name="Lien hypertexte" xfId="21755" builtinId="8" hidden="1"/>
    <cellStyle name="Lien hypertexte" xfId="21757" builtinId="8" hidden="1"/>
    <cellStyle name="Lien hypertexte" xfId="21759" builtinId="8" hidden="1"/>
    <cellStyle name="Lien hypertexte" xfId="21763" builtinId="8" hidden="1"/>
    <cellStyle name="Lien hypertexte" xfId="21765" builtinId="8" hidden="1"/>
    <cellStyle name="Lien hypertexte" xfId="21767" builtinId="8" hidden="1"/>
    <cellStyle name="Lien hypertexte" xfId="21769" builtinId="8" hidden="1"/>
    <cellStyle name="Lien hypertexte" xfId="21771" builtinId="8" hidden="1"/>
    <cellStyle name="Lien hypertexte" xfId="21773" builtinId="8" hidden="1"/>
    <cellStyle name="Lien hypertexte" xfId="21775" builtinId="8" hidden="1"/>
    <cellStyle name="Lien hypertexte" xfId="21779" builtinId="8" hidden="1"/>
    <cellStyle name="Lien hypertexte" xfId="21781" builtinId="8" hidden="1"/>
    <cellStyle name="Lien hypertexte" xfId="21783" builtinId="8" hidden="1"/>
    <cellStyle name="Lien hypertexte" xfId="21785" builtinId="8" hidden="1"/>
    <cellStyle name="Lien hypertexte" xfId="21787" builtinId="8" hidden="1"/>
    <cellStyle name="Lien hypertexte" xfId="21789" builtinId="8" hidden="1"/>
    <cellStyle name="Lien hypertexte" xfId="21791" builtinId="8" hidden="1"/>
    <cellStyle name="Lien hypertexte" xfId="21795" builtinId="8" hidden="1"/>
    <cellStyle name="Lien hypertexte" xfId="21797" builtinId="8" hidden="1"/>
    <cellStyle name="Lien hypertexte" xfId="21799" builtinId="8" hidden="1"/>
    <cellStyle name="Lien hypertexte" xfId="21801" builtinId="8" hidden="1"/>
    <cellStyle name="Lien hypertexte" xfId="21803" builtinId="8" hidden="1"/>
    <cellStyle name="Lien hypertexte" xfId="21805" builtinId="8" hidden="1"/>
    <cellStyle name="Lien hypertexte" xfId="21807" builtinId="8" hidden="1"/>
    <cellStyle name="Lien hypertexte" xfId="21811" builtinId="8" hidden="1"/>
    <cellStyle name="Lien hypertexte" xfId="21813" builtinId="8" hidden="1"/>
    <cellStyle name="Lien hypertexte" xfId="21815" builtinId="8" hidden="1"/>
    <cellStyle name="Lien hypertexte" xfId="21817" builtinId="8" hidden="1"/>
    <cellStyle name="Lien hypertexte" xfId="21819" builtinId="8" hidden="1"/>
    <cellStyle name="Lien hypertexte" xfId="21821" builtinId="8" hidden="1"/>
    <cellStyle name="Lien hypertexte" xfId="21823" builtinId="8" hidden="1"/>
    <cellStyle name="Lien hypertexte" xfId="21827" builtinId="8" hidden="1"/>
    <cellStyle name="Lien hypertexte" xfId="21829" builtinId="8" hidden="1"/>
    <cellStyle name="Lien hypertexte" xfId="21831" builtinId="8" hidden="1"/>
    <cellStyle name="Lien hypertexte" xfId="21833" builtinId="8" hidden="1"/>
    <cellStyle name="Lien hypertexte" xfId="21835" builtinId="8" hidden="1"/>
    <cellStyle name="Lien hypertexte" xfId="21837" builtinId="8" hidden="1"/>
    <cellStyle name="Lien hypertexte" xfId="21839" builtinId="8" hidden="1"/>
    <cellStyle name="Lien hypertexte" xfId="21843" builtinId="8" hidden="1"/>
    <cellStyle name="Lien hypertexte" xfId="21845" builtinId="8" hidden="1"/>
    <cellStyle name="Lien hypertexte" xfId="21847" builtinId="8" hidden="1"/>
    <cellStyle name="Lien hypertexte" xfId="21849" builtinId="8" hidden="1"/>
    <cellStyle name="Lien hypertexte" xfId="21851" builtinId="8" hidden="1"/>
    <cellStyle name="Lien hypertexte" xfId="21853" builtinId="8" hidden="1"/>
    <cellStyle name="Lien hypertexte" xfId="21855" builtinId="8" hidden="1"/>
    <cellStyle name="Lien hypertexte" xfId="21859" builtinId="8" hidden="1"/>
    <cellStyle name="Lien hypertexte" xfId="21861" builtinId="8" hidden="1"/>
    <cellStyle name="Lien hypertexte" xfId="21863" builtinId="8" hidden="1"/>
    <cellStyle name="Lien hypertexte" xfId="21865" builtinId="8" hidden="1"/>
    <cellStyle name="Lien hypertexte" xfId="21867" builtinId="8" hidden="1"/>
    <cellStyle name="Lien hypertexte" xfId="21869" builtinId="8" hidden="1"/>
    <cellStyle name="Lien hypertexte" xfId="21871" builtinId="8" hidden="1"/>
    <cellStyle name="Lien hypertexte" xfId="21875" builtinId="8" hidden="1"/>
    <cellStyle name="Lien hypertexte" xfId="21877" builtinId="8" hidden="1"/>
    <cellStyle name="Lien hypertexte" xfId="21879" builtinId="8" hidden="1"/>
    <cellStyle name="Lien hypertexte" xfId="21881" builtinId="8" hidden="1"/>
    <cellStyle name="Lien hypertexte" xfId="21883" builtinId="8" hidden="1"/>
    <cellStyle name="Lien hypertexte" xfId="21885" builtinId="8" hidden="1"/>
    <cellStyle name="Lien hypertexte" xfId="21887" builtinId="8" hidden="1"/>
    <cellStyle name="Lien hypertexte" xfId="21891" builtinId="8" hidden="1"/>
    <cellStyle name="Lien hypertexte" xfId="21893" builtinId="8" hidden="1"/>
    <cellStyle name="Lien hypertexte" xfId="21895" builtinId="8" hidden="1"/>
    <cellStyle name="Lien hypertexte" xfId="21897" builtinId="8" hidden="1"/>
    <cellStyle name="Lien hypertexte" xfId="21899" builtinId="8" hidden="1"/>
    <cellStyle name="Lien hypertexte" xfId="21901" builtinId="8" hidden="1"/>
    <cellStyle name="Lien hypertexte" xfId="21903" builtinId="8" hidden="1"/>
    <cellStyle name="Lien hypertexte" xfId="21907" builtinId="8" hidden="1"/>
    <cellStyle name="Lien hypertexte" xfId="21909" builtinId="8" hidden="1"/>
    <cellStyle name="Lien hypertexte" xfId="21911" builtinId="8" hidden="1"/>
    <cellStyle name="Lien hypertexte" xfId="21913" builtinId="8" hidden="1"/>
    <cellStyle name="Lien hypertexte" xfId="21915" builtinId="8" hidden="1"/>
    <cellStyle name="Lien hypertexte" xfId="21917" builtinId="8" hidden="1"/>
    <cellStyle name="Lien hypertexte" xfId="21919" builtinId="8" hidden="1"/>
    <cellStyle name="Lien hypertexte" xfId="21923" builtinId="8" hidden="1"/>
    <cellStyle name="Lien hypertexte" xfId="21925" builtinId="8" hidden="1"/>
    <cellStyle name="Lien hypertexte" xfId="21927" builtinId="8" hidden="1"/>
    <cellStyle name="Lien hypertexte" xfId="21929" builtinId="8" hidden="1"/>
    <cellStyle name="Lien hypertexte" xfId="21931" builtinId="8" hidden="1"/>
    <cellStyle name="Lien hypertexte" xfId="21933" builtinId="8" hidden="1"/>
    <cellStyle name="Lien hypertexte" xfId="21935" builtinId="8" hidden="1"/>
    <cellStyle name="Lien hypertexte" xfId="21939" builtinId="8" hidden="1"/>
    <cellStyle name="Lien hypertexte" xfId="21941" builtinId="8" hidden="1"/>
    <cellStyle name="Lien hypertexte" xfId="21943" builtinId="8" hidden="1"/>
    <cellStyle name="Lien hypertexte" xfId="21945" builtinId="8" hidden="1"/>
    <cellStyle name="Lien hypertexte" xfId="21947" builtinId="8" hidden="1"/>
    <cellStyle name="Lien hypertexte" xfId="21949" builtinId="8" hidden="1"/>
    <cellStyle name="Lien hypertexte" xfId="21951" builtinId="8" hidden="1"/>
    <cellStyle name="Lien hypertexte" xfId="21955" builtinId="8" hidden="1"/>
    <cellStyle name="Lien hypertexte" xfId="21957" builtinId="8" hidden="1"/>
    <cellStyle name="Lien hypertexte" xfId="21959" builtinId="8" hidden="1"/>
    <cellStyle name="Lien hypertexte" xfId="21961" builtinId="8" hidden="1"/>
    <cellStyle name="Lien hypertexte" xfId="21963" builtinId="8" hidden="1"/>
    <cellStyle name="Lien hypertexte" xfId="21965" builtinId="8" hidden="1"/>
    <cellStyle name="Lien hypertexte" xfId="21967" builtinId="8" hidden="1"/>
    <cellStyle name="Lien hypertexte" xfId="21971" builtinId="8" hidden="1"/>
    <cellStyle name="Lien hypertexte" xfId="21973" builtinId="8" hidden="1"/>
    <cellStyle name="Lien hypertexte" xfId="21975" builtinId="8" hidden="1"/>
    <cellStyle name="Lien hypertexte" xfId="21977" builtinId="8" hidden="1"/>
    <cellStyle name="Lien hypertexte" xfId="21979" builtinId="8" hidden="1"/>
    <cellStyle name="Lien hypertexte" xfId="21981" builtinId="8" hidden="1"/>
    <cellStyle name="Lien hypertexte" xfId="21983" builtinId="8" hidden="1"/>
    <cellStyle name="Lien hypertexte" xfId="21987" builtinId="8" hidden="1"/>
    <cellStyle name="Lien hypertexte" xfId="21989" builtinId="8" hidden="1"/>
    <cellStyle name="Lien hypertexte" xfId="21991" builtinId="8" hidden="1"/>
    <cellStyle name="Lien hypertexte" xfId="21993" builtinId="8" hidden="1"/>
    <cellStyle name="Lien hypertexte" xfId="21995" builtinId="8" hidden="1"/>
    <cellStyle name="Lien hypertexte" xfId="21997" builtinId="8" hidden="1"/>
    <cellStyle name="Lien hypertexte" xfId="21999" builtinId="8" hidden="1"/>
    <cellStyle name="Lien hypertexte" xfId="22003" builtinId="8" hidden="1"/>
    <cellStyle name="Lien hypertexte" xfId="22005" builtinId="8" hidden="1"/>
    <cellStyle name="Lien hypertexte" xfId="22007" builtinId="8" hidden="1"/>
    <cellStyle name="Lien hypertexte" xfId="22009" builtinId="8" hidden="1"/>
    <cellStyle name="Lien hypertexte" xfId="22011" builtinId="8" hidden="1"/>
    <cellStyle name="Lien hypertexte" xfId="22013" builtinId="8" hidden="1"/>
    <cellStyle name="Lien hypertexte" xfId="22015" builtinId="8" hidden="1"/>
    <cellStyle name="Lien hypertexte" xfId="22019" builtinId="8" hidden="1"/>
    <cellStyle name="Lien hypertexte" xfId="22021" builtinId="8" hidden="1"/>
    <cellStyle name="Lien hypertexte" xfId="22023" builtinId="8" hidden="1"/>
    <cellStyle name="Lien hypertexte" xfId="22025" builtinId="8" hidden="1"/>
    <cellStyle name="Lien hypertexte" xfId="22027" builtinId="8" hidden="1"/>
    <cellStyle name="Lien hypertexte" xfId="22029" builtinId="8" hidden="1"/>
    <cellStyle name="Lien hypertexte" xfId="22031" builtinId="8" hidden="1"/>
    <cellStyle name="Lien hypertexte" xfId="22035" builtinId="8" hidden="1"/>
    <cellStyle name="Lien hypertexte" xfId="22037" builtinId="8" hidden="1"/>
    <cellStyle name="Lien hypertexte" xfId="22039" builtinId="8" hidden="1"/>
    <cellStyle name="Lien hypertexte" xfId="22041" builtinId="8" hidden="1"/>
    <cellStyle name="Lien hypertexte" xfId="22043" builtinId="8" hidden="1"/>
    <cellStyle name="Lien hypertexte" xfId="22045" builtinId="8" hidden="1"/>
    <cellStyle name="Lien hypertexte" xfId="22047" builtinId="8" hidden="1"/>
    <cellStyle name="Lien hypertexte" xfId="22051" builtinId="8" hidden="1"/>
    <cellStyle name="Lien hypertexte" xfId="22053" builtinId="8" hidden="1"/>
    <cellStyle name="Lien hypertexte" xfId="22055" builtinId="8" hidden="1"/>
    <cellStyle name="Lien hypertexte" xfId="22057" builtinId="8" hidden="1"/>
    <cellStyle name="Lien hypertexte" xfId="22059" builtinId="8" hidden="1"/>
    <cellStyle name="Lien hypertexte" xfId="22061" builtinId="8" hidden="1"/>
    <cellStyle name="Lien hypertexte" xfId="22063" builtinId="8" hidden="1"/>
    <cellStyle name="Lien hypertexte" xfId="22067" builtinId="8" hidden="1"/>
    <cellStyle name="Lien hypertexte" xfId="22069" builtinId="8" hidden="1"/>
    <cellStyle name="Lien hypertexte" xfId="22071" builtinId="8" hidden="1"/>
    <cellStyle name="Lien hypertexte" xfId="22073" builtinId="8" hidden="1"/>
    <cellStyle name="Lien hypertexte" xfId="22075" builtinId="8" hidden="1"/>
    <cellStyle name="Lien hypertexte" xfId="22077" builtinId="8" hidden="1"/>
    <cellStyle name="Lien hypertexte" xfId="22079" builtinId="8" hidden="1"/>
    <cellStyle name="Lien hypertexte" xfId="22083" builtinId="8" hidden="1"/>
    <cellStyle name="Lien hypertexte" xfId="22085" builtinId="8" hidden="1"/>
    <cellStyle name="Lien hypertexte" xfId="22087" builtinId="8" hidden="1"/>
    <cellStyle name="Lien hypertexte" xfId="22089" builtinId="8" hidden="1"/>
    <cellStyle name="Lien hypertexte" xfId="22091" builtinId="8" hidden="1"/>
    <cellStyle name="Lien hypertexte" xfId="22093" builtinId="8" hidden="1"/>
    <cellStyle name="Lien hypertexte" xfId="22095" builtinId="8" hidden="1"/>
    <cellStyle name="Lien hypertexte" xfId="22099" builtinId="8" hidden="1"/>
    <cellStyle name="Lien hypertexte" xfId="22101" builtinId="8" hidden="1"/>
    <cellStyle name="Lien hypertexte" xfId="22103" builtinId="8" hidden="1"/>
    <cellStyle name="Lien hypertexte" xfId="22105" builtinId="8" hidden="1"/>
    <cellStyle name="Lien hypertexte" xfId="22107" builtinId="8" hidden="1"/>
    <cellStyle name="Lien hypertexte" xfId="22109" builtinId="8" hidden="1"/>
    <cellStyle name="Lien hypertexte" xfId="22111" builtinId="8" hidden="1"/>
    <cellStyle name="Lien hypertexte" xfId="22115" builtinId="8" hidden="1"/>
    <cellStyle name="Lien hypertexte" xfId="22117" builtinId="8" hidden="1"/>
    <cellStyle name="Lien hypertexte" xfId="22119" builtinId="8" hidden="1"/>
    <cellStyle name="Lien hypertexte" xfId="22121" builtinId="8" hidden="1"/>
    <cellStyle name="Lien hypertexte" xfId="22123" builtinId="8" hidden="1"/>
    <cellStyle name="Lien hypertexte" xfId="22125" builtinId="8" hidden="1"/>
    <cellStyle name="Lien hypertexte" xfId="22127" builtinId="8" hidden="1"/>
    <cellStyle name="Lien hypertexte" xfId="22131" builtinId="8" hidden="1"/>
    <cellStyle name="Lien hypertexte" xfId="22133" builtinId="8" hidden="1"/>
    <cellStyle name="Lien hypertexte" xfId="22135" builtinId="8" hidden="1"/>
    <cellStyle name="Lien hypertexte" xfId="22137" builtinId="8" hidden="1"/>
    <cellStyle name="Lien hypertexte" xfId="22139" builtinId="8" hidden="1"/>
    <cellStyle name="Lien hypertexte" xfId="22141" builtinId="8" hidden="1"/>
    <cellStyle name="Lien hypertexte" xfId="22143" builtinId="8" hidden="1"/>
    <cellStyle name="Lien hypertexte" xfId="22147" builtinId="8" hidden="1"/>
    <cellStyle name="Lien hypertexte" xfId="22149" builtinId="8" hidden="1"/>
    <cellStyle name="Lien hypertexte" xfId="22151" builtinId="8" hidden="1"/>
    <cellStyle name="Lien hypertexte" xfId="22153" builtinId="8" hidden="1"/>
    <cellStyle name="Lien hypertexte" xfId="22155" builtinId="8" hidden="1"/>
    <cellStyle name="Lien hypertexte" xfId="22157" builtinId="8" hidden="1"/>
    <cellStyle name="Lien hypertexte" xfId="22159" builtinId="8" hidden="1"/>
    <cellStyle name="Lien hypertexte" xfId="22163" builtinId="8" hidden="1"/>
    <cellStyle name="Lien hypertexte" xfId="22165" builtinId="8" hidden="1"/>
    <cellStyle name="Lien hypertexte" xfId="22167" builtinId="8" hidden="1"/>
    <cellStyle name="Lien hypertexte" xfId="22169" builtinId="8" hidden="1"/>
    <cellStyle name="Lien hypertexte" xfId="22171" builtinId="8" hidden="1"/>
    <cellStyle name="Lien hypertexte" xfId="22173" builtinId="8" hidden="1"/>
    <cellStyle name="Lien hypertexte" xfId="22175" builtinId="8" hidden="1"/>
    <cellStyle name="Lien hypertexte" xfId="22179" builtinId="8" hidden="1"/>
    <cellStyle name="Lien hypertexte" xfId="22181" builtinId="8" hidden="1"/>
    <cellStyle name="Lien hypertexte" xfId="22183" builtinId="8" hidden="1"/>
    <cellStyle name="Lien hypertexte" xfId="22185" builtinId="8" hidden="1"/>
    <cellStyle name="Lien hypertexte" xfId="22187" builtinId="8" hidden="1"/>
    <cellStyle name="Lien hypertexte" xfId="22189" builtinId="8" hidden="1"/>
    <cellStyle name="Lien hypertexte" xfId="22191" builtinId="8" hidden="1"/>
    <cellStyle name="Lien hypertexte" xfId="22195" builtinId="8" hidden="1"/>
    <cellStyle name="Lien hypertexte" xfId="22197" builtinId="8" hidden="1"/>
    <cellStyle name="Lien hypertexte" xfId="22199" builtinId="8" hidden="1"/>
    <cellStyle name="Lien hypertexte" xfId="22201" builtinId="8" hidden="1"/>
    <cellStyle name="Lien hypertexte" xfId="22203" builtinId="8" hidden="1"/>
    <cellStyle name="Lien hypertexte" xfId="22205" builtinId="8" hidden="1"/>
    <cellStyle name="Lien hypertexte" xfId="22207" builtinId="8" hidden="1"/>
    <cellStyle name="Lien hypertexte" xfId="22211" builtinId="8" hidden="1"/>
    <cellStyle name="Lien hypertexte" xfId="22213" builtinId="8" hidden="1"/>
    <cellStyle name="Lien hypertexte" xfId="22215" builtinId="8" hidden="1"/>
    <cellStyle name="Lien hypertexte" xfId="22217" builtinId="8" hidden="1"/>
    <cellStyle name="Lien hypertexte" xfId="22219" builtinId="8" hidden="1"/>
    <cellStyle name="Lien hypertexte" xfId="22221" builtinId="8" hidden="1"/>
    <cellStyle name="Lien hypertexte" xfId="22223" builtinId="8" hidden="1"/>
    <cellStyle name="Lien hypertexte" xfId="22227" builtinId="8" hidden="1"/>
    <cellStyle name="Lien hypertexte" xfId="22229" builtinId="8" hidden="1"/>
    <cellStyle name="Lien hypertexte" xfId="22231" builtinId="8" hidden="1"/>
    <cellStyle name="Lien hypertexte" xfId="22233" builtinId="8" hidden="1"/>
    <cellStyle name="Lien hypertexte" xfId="22235" builtinId="8" hidden="1"/>
    <cellStyle name="Lien hypertexte" xfId="22237" builtinId="8" hidden="1"/>
    <cellStyle name="Lien hypertexte" xfId="22239" builtinId="8" hidden="1"/>
    <cellStyle name="Lien hypertexte" xfId="22243" builtinId="8" hidden="1"/>
    <cellStyle name="Lien hypertexte" xfId="22245" builtinId="8" hidden="1"/>
    <cellStyle name="Lien hypertexte" xfId="22247" builtinId="8" hidden="1"/>
    <cellStyle name="Lien hypertexte" xfId="22249" builtinId="8" hidden="1"/>
    <cellStyle name="Lien hypertexte" xfId="22251" builtinId="8" hidden="1"/>
    <cellStyle name="Lien hypertexte" xfId="22253" builtinId="8" hidden="1"/>
    <cellStyle name="Lien hypertexte" xfId="22255" builtinId="8" hidden="1"/>
    <cellStyle name="Lien hypertexte" xfId="22259" builtinId="8" hidden="1"/>
    <cellStyle name="Lien hypertexte" xfId="22261" builtinId="8" hidden="1"/>
    <cellStyle name="Lien hypertexte" xfId="22263" builtinId="8" hidden="1"/>
    <cellStyle name="Lien hypertexte" xfId="22265" builtinId="8" hidden="1"/>
    <cellStyle name="Lien hypertexte" xfId="22267" builtinId="8" hidden="1"/>
    <cellStyle name="Lien hypertexte" xfId="22269" builtinId="8" hidden="1"/>
    <cellStyle name="Lien hypertexte" xfId="22271" builtinId="8" hidden="1"/>
    <cellStyle name="Lien hypertexte" xfId="22275" builtinId="8" hidden="1"/>
    <cellStyle name="Lien hypertexte" xfId="22277" builtinId="8" hidden="1"/>
    <cellStyle name="Lien hypertexte" xfId="22279" builtinId="8" hidden="1"/>
    <cellStyle name="Lien hypertexte" xfId="22281" builtinId="8" hidden="1"/>
    <cellStyle name="Lien hypertexte" xfId="22283" builtinId="8" hidden="1"/>
    <cellStyle name="Lien hypertexte" xfId="22285" builtinId="8" hidden="1"/>
    <cellStyle name="Lien hypertexte" xfId="22287" builtinId="8" hidden="1"/>
    <cellStyle name="Lien hypertexte" xfId="22291" builtinId="8" hidden="1"/>
    <cellStyle name="Lien hypertexte" xfId="22293" builtinId="8" hidden="1"/>
    <cellStyle name="Lien hypertexte" xfId="22295" builtinId="8" hidden="1"/>
    <cellStyle name="Lien hypertexte" xfId="22297" builtinId="8" hidden="1"/>
    <cellStyle name="Lien hypertexte" xfId="22299" builtinId="8" hidden="1"/>
    <cellStyle name="Lien hypertexte" xfId="22301" builtinId="8" hidden="1"/>
    <cellStyle name="Lien hypertexte" xfId="22303" builtinId="8" hidden="1"/>
    <cellStyle name="Lien hypertexte" xfId="22307" builtinId="8" hidden="1"/>
    <cellStyle name="Lien hypertexte" xfId="22309" builtinId="8" hidden="1"/>
    <cellStyle name="Lien hypertexte" xfId="22311" builtinId="8" hidden="1"/>
    <cellStyle name="Lien hypertexte" xfId="22313" builtinId="8" hidden="1"/>
    <cellStyle name="Lien hypertexte" xfId="22315" builtinId="8" hidden="1"/>
    <cellStyle name="Lien hypertexte" xfId="22317" builtinId="8" hidden="1"/>
    <cellStyle name="Lien hypertexte" xfId="22319" builtinId="8" hidden="1"/>
    <cellStyle name="Lien hypertexte" xfId="22323" builtinId="8" hidden="1"/>
    <cellStyle name="Lien hypertexte" xfId="22325" builtinId="8" hidden="1"/>
    <cellStyle name="Lien hypertexte" xfId="22327" builtinId="8" hidden="1"/>
    <cellStyle name="Lien hypertexte" xfId="22329" builtinId="8" hidden="1"/>
    <cellStyle name="Lien hypertexte" xfId="22331" builtinId="8" hidden="1"/>
    <cellStyle name="Lien hypertexte" xfId="22333" builtinId="8" hidden="1"/>
    <cellStyle name="Lien hypertexte" xfId="22335" builtinId="8" hidden="1"/>
    <cellStyle name="Lien hypertexte" xfId="22339" builtinId="8" hidden="1"/>
    <cellStyle name="Lien hypertexte" xfId="22341" builtinId="8" hidden="1"/>
    <cellStyle name="Lien hypertexte" xfId="22343" builtinId="8" hidden="1"/>
    <cellStyle name="Lien hypertexte" xfId="22345" builtinId="8" hidden="1"/>
    <cellStyle name="Lien hypertexte" xfId="22347" builtinId="8" hidden="1"/>
    <cellStyle name="Lien hypertexte" xfId="22349" builtinId="8" hidden="1"/>
    <cellStyle name="Lien hypertexte" xfId="22351" builtinId="8" hidden="1"/>
    <cellStyle name="Lien hypertexte" xfId="22355" builtinId="8" hidden="1"/>
    <cellStyle name="Lien hypertexte" xfId="22357" builtinId="8" hidden="1"/>
    <cellStyle name="Lien hypertexte" xfId="22359" builtinId="8" hidden="1"/>
    <cellStyle name="Lien hypertexte" xfId="22361" builtinId="8" hidden="1"/>
    <cellStyle name="Lien hypertexte" xfId="22363" builtinId="8" hidden="1"/>
    <cellStyle name="Lien hypertexte" xfId="22365" builtinId="8" hidden="1"/>
    <cellStyle name="Lien hypertexte" xfId="22367" builtinId="8" hidden="1"/>
    <cellStyle name="Lien hypertexte" xfId="22371" builtinId="8" hidden="1"/>
    <cellStyle name="Lien hypertexte" xfId="22373" builtinId="8" hidden="1"/>
    <cellStyle name="Lien hypertexte" xfId="22375" builtinId="8" hidden="1"/>
    <cellStyle name="Lien hypertexte" xfId="22377" builtinId="8" hidden="1"/>
    <cellStyle name="Lien hypertexte" xfId="22379" builtinId="8" hidden="1"/>
    <cellStyle name="Lien hypertexte" xfId="22381" builtinId="8" hidden="1"/>
    <cellStyle name="Lien hypertexte" xfId="22383" builtinId="8" hidden="1"/>
    <cellStyle name="Lien hypertexte" xfId="22387" builtinId="8" hidden="1"/>
    <cellStyle name="Lien hypertexte" xfId="22389" builtinId="8" hidden="1"/>
    <cellStyle name="Lien hypertexte" xfId="22391" builtinId="8" hidden="1"/>
    <cellStyle name="Lien hypertexte" xfId="22393" builtinId="8" hidden="1"/>
    <cellStyle name="Lien hypertexte" xfId="22395" builtinId="8" hidden="1"/>
    <cellStyle name="Lien hypertexte" xfId="22397" builtinId="8" hidden="1"/>
    <cellStyle name="Lien hypertexte" xfId="22399" builtinId="8" hidden="1"/>
    <cellStyle name="Lien hypertexte" xfId="22403" builtinId="8" hidden="1"/>
    <cellStyle name="Lien hypertexte" xfId="22405" builtinId="8" hidden="1"/>
    <cellStyle name="Lien hypertexte" xfId="22407" builtinId="8" hidden="1"/>
    <cellStyle name="Lien hypertexte" xfId="22409" builtinId="8" hidden="1"/>
    <cellStyle name="Lien hypertexte" xfId="22411" builtinId="8" hidden="1"/>
    <cellStyle name="Lien hypertexte" xfId="22413" builtinId="8" hidden="1"/>
    <cellStyle name="Lien hypertexte" xfId="22415" builtinId="8" hidden="1"/>
    <cellStyle name="Lien hypertexte" xfId="22419" builtinId="8" hidden="1"/>
    <cellStyle name="Lien hypertexte" xfId="22421" builtinId="8" hidden="1"/>
    <cellStyle name="Lien hypertexte" xfId="22423" builtinId="8" hidden="1"/>
    <cellStyle name="Lien hypertexte" xfId="22425" builtinId="8" hidden="1"/>
    <cellStyle name="Lien hypertexte" xfId="22427" builtinId="8" hidden="1"/>
    <cellStyle name="Lien hypertexte" xfId="22429" builtinId="8" hidden="1"/>
    <cellStyle name="Lien hypertexte" xfId="22431" builtinId="8" hidden="1"/>
    <cellStyle name="Lien hypertexte" xfId="22435" builtinId="8" hidden="1"/>
    <cellStyle name="Lien hypertexte" xfId="22437" builtinId="8" hidden="1"/>
    <cellStyle name="Lien hypertexte" xfId="22439" builtinId="8" hidden="1"/>
    <cellStyle name="Lien hypertexte" xfId="22441" builtinId="8" hidden="1"/>
    <cellStyle name="Lien hypertexte" xfId="22443" builtinId="8" hidden="1"/>
    <cellStyle name="Lien hypertexte" xfId="22445" builtinId="8" hidden="1"/>
    <cellStyle name="Lien hypertexte" xfId="22447" builtinId="8" hidden="1"/>
    <cellStyle name="Lien hypertexte" xfId="22451" builtinId="8" hidden="1"/>
    <cellStyle name="Lien hypertexte" xfId="22453" builtinId="8" hidden="1"/>
    <cellStyle name="Lien hypertexte" xfId="22455" builtinId="8" hidden="1"/>
    <cellStyle name="Lien hypertexte" xfId="22457" builtinId="8" hidden="1"/>
    <cellStyle name="Lien hypertexte" xfId="22459" builtinId="8" hidden="1"/>
    <cellStyle name="Lien hypertexte" xfId="22461" builtinId="8" hidden="1"/>
    <cellStyle name="Lien hypertexte" xfId="22463" builtinId="8" hidden="1"/>
    <cellStyle name="Lien hypertexte" xfId="22467" builtinId="8" hidden="1"/>
    <cellStyle name="Lien hypertexte" xfId="22469" builtinId="8" hidden="1"/>
    <cellStyle name="Lien hypertexte" xfId="22471" builtinId="8" hidden="1"/>
    <cellStyle name="Lien hypertexte" xfId="22473" builtinId="8" hidden="1"/>
    <cellStyle name="Lien hypertexte" xfId="22475" builtinId="8" hidden="1"/>
    <cellStyle name="Lien hypertexte" xfId="22477" builtinId="8" hidden="1"/>
    <cellStyle name="Lien hypertexte" xfId="22479" builtinId="8" hidden="1"/>
    <cellStyle name="Lien hypertexte" xfId="22483" builtinId="8" hidden="1"/>
    <cellStyle name="Lien hypertexte" xfId="22485" builtinId="8" hidden="1"/>
    <cellStyle name="Lien hypertexte" xfId="22487" builtinId="8" hidden="1"/>
    <cellStyle name="Lien hypertexte" xfId="22489" builtinId="8" hidden="1"/>
    <cellStyle name="Lien hypertexte" xfId="22491" builtinId="8" hidden="1"/>
    <cellStyle name="Lien hypertexte" xfId="22493" builtinId="8" hidden="1"/>
    <cellStyle name="Lien hypertexte" xfId="22495" builtinId="8" hidden="1"/>
    <cellStyle name="Lien hypertexte" xfId="22499" builtinId="8" hidden="1"/>
    <cellStyle name="Lien hypertexte" xfId="22501" builtinId="8" hidden="1"/>
    <cellStyle name="Lien hypertexte" xfId="22503" builtinId="8" hidden="1"/>
    <cellStyle name="Lien hypertexte" xfId="22505" builtinId="8" hidden="1"/>
    <cellStyle name="Lien hypertexte" xfId="22507" builtinId="8" hidden="1"/>
    <cellStyle name="Lien hypertexte" xfId="22509" builtinId="8" hidden="1"/>
    <cellStyle name="Lien hypertexte" xfId="22511" builtinId="8" hidden="1"/>
    <cellStyle name="Lien hypertexte" xfId="22515" builtinId="8" hidden="1"/>
    <cellStyle name="Lien hypertexte" xfId="22517" builtinId="8" hidden="1"/>
    <cellStyle name="Lien hypertexte" xfId="22519" builtinId="8" hidden="1"/>
    <cellStyle name="Lien hypertexte" xfId="22521" builtinId="8" hidden="1"/>
    <cellStyle name="Lien hypertexte" xfId="22523" builtinId="8" hidden="1"/>
    <cellStyle name="Lien hypertexte" xfId="22525" builtinId="8" hidden="1"/>
    <cellStyle name="Lien hypertexte" xfId="22527" builtinId="8" hidden="1"/>
    <cellStyle name="Lien hypertexte" xfId="22531" builtinId="8" hidden="1"/>
    <cellStyle name="Lien hypertexte" xfId="22533" builtinId="8" hidden="1"/>
    <cellStyle name="Lien hypertexte" xfId="22535" builtinId="8" hidden="1"/>
    <cellStyle name="Lien hypertexte" xfId="22537" builtinId="8" hidden="1"/>
    <cellStyle name="Lien hypertexte" xfId="22539" builtinId="8" hidden="1"/>
    <cellStyle name="Lien hypertexte" xfId="22541" builtinId="8" hidden="1"/>
    <cellStyle name="Lien hypertexte" xfId="22543" builtinId="8" hidden="1"/>
    <cellStyle name="Lien hypertexte" xfId="22547" builtinId="8" hidden="1"/>
    <cellStyle name="Lien hypertexte" xfId="22549" builtinId="8" hidden="1"/>
    <cellStyle name="Lien hypertexte" xfId="22551" builtinId="8" hidden="1"/>
    <cellStyle name="Lien hypertexte" xfId="22553" builtinId="8" hidden="1"/>
    <cellStyle name="Lien hypertexte" xfId="22555" builtinId="8" hidden="1"/>
    <cellStyle name="Lien hypertexte" xfId="22557" builtinId="8" hidden="1"/>
    <cellStyle name="Lien hypertexte" xfId="22559" builtinId="8" hidden="1"/>
    <cellStyle name="Lien hypertexte" xfId="22563" builtinId="8" hidden="1"/>
    <cellStyle name="Lien hypertexte" xfId="22565" builtinId="8" hidden="1"/>
    <cellStyle name="Lien hypertexte" xfId="22567" builtinId="8" hidden="1"/>
    <cellStyle name="Lien hypertexte" xfId="22569" builtinId="8" hidden="1"/>
    <cellStyle name="Lien hypertexte" xfId="22571" builtinId="8" hidden="1"/>
    <cellStyle name="Lien hypertexte" xfId="22573" builtinId="8" hidden="1"/>
    <cellStyle name="Lien hypertexte" xfId="22575" builtinId="8" hidden="1"/>
    <cellStyle name="Lien hypertexte" xfId="22579" builtinId="8" hidden="1"/>
    <cellStyle name="Lien hypertexte" xfId="22581" builtinId="8" hidden="1"/>
    <cellStyle name="Lien hypertexte" xfId="22583" builtinId="8" hidden="1"/>
    <cellStyle name="Lien hypertexte" xfId="22585" builtinId="8" hidden="1"/>
    <cellStyle name="Lien hypertexte" xfId="22587" builtinId="8" hidden="1"/>
    <cellStyle name="Lien hypertexte" xfId="22589" builtinId="8" hidden="1"/>
    <cellStyle name="Lien hypertexte" xfId="22591" builtinId="8" hidden="1"/>
    <cellStyle name="Lien hypertexte" xfId="22595" builtinId="8" hidden="1"/>
    <cellStyle name="Lien hypertexte" xfId="22597" builtinId="8" hidden="1"/>
    <cellStyle name="Lien hypertexte" xfId="22599" builtinId="8" hidden="1"/>
    <cellStyle name="Lien hypertexte" xfId="22601" builtinId="8" hidden="1"/>
    <cellStyle name="Lien hypertexte" xfId="22603" builtinId="8" hidden="1"/>
    <cellStyle name="Lien hypertexte" xfId="22605" builtinId="8" hidden="1"/>
    <cellStyle name="Lien hypertexte" xfId="22607" builtinId="8" hidden="1"/>
    <cellStyle name="Lien hypertexte" xfId="22611" builtinId="8" hidden="1"/>
    <cellStyle name="Lien hypertexte" xfId="22613" builtinId="8" hidden="1"/>
    <cellStyle name="Lien hypertexte" xfId="22615" builtinId="8" hidden="1"/>
    <cellStyle name="Lien hypertexte" xfId="22617" builtinId="8" hidden="1"/>
    <cellStyle name="Lien hypertexte" xfId="22619" builtinId="8" hidden="1"/>
    <cellStyle name="Lien hypertexte" xfId="22621" builtinId="8" hidden="1"/>
    <cellStyle name="Lien hypertexte" xfId="22623" builtinId="8" hidden="1"/>
    <cellStyle name="Lien hypertexte" xfId="22627" builtinId="8" hidden="1"/>
    <cellStyle name="Lien hypertexte" xfId="22629" builtinId="8" hidden="1"/>
    <cellStyle name="Lien hypertexte" xfId="22631" builtinId="8" hidden="1"/>
    <cellStyle name="Lien hypertexte" xfId="22633" builtinId="8" hidden="1"/>
    <cellStyle name="Lien hypertexte" xfId="22635" builtinId="8" hidden="1"/>
    <cellStyle name="Lien hypertexte" xfId="22637" builtinId="8" hidden="1"/>
    <cellStyle name="Lien hypertexte" xfId="22639" builtinId="8" hidden="1"/>
    <cellStyle name="Lien hypertexte" xfId="22643" builtinId="8" hidden="1"/>
    <cellStyle name="Lien hypertexte" xfId="22645" builtinId="8" hidden="1"/>
    <cellStyle name="Lien hypertexte" xfId="22647" builtinId="8" hidden="1"/>
    <cellStyle name="Lien hypertexte" xfId="22649" builtinId="8" hidden="1"/>
    <cellStyle name="Lien hypertexte" xfId="22651" builtinId="8" hidden="1"/>
    <cellStyle name="Lien hypertexte" xfId="22653" builtinId="8" hidden="1"/>
    <cellStyle name="Lien hypertexte" xfId="22655" builtinId="8" hidden="1"/>
    <cellStyle name="Lien hypertexte" xfId="22659" builtinId="8" hidden="1"/>
    <cellStyle name="Lien hypertexte" xfId="22661" builtinId="8" hidden="1"/>
    <cellStyle name="Lien hypertexte" xfId="22663" builtinId="8" hidden="1"/>
    <cellStyle name="Lien hypertexte" xfId="22665" builtinId="8" hidden="1"/>
    <cellStyle name="Lien hypertexte" xfId="22667" builtinId="8" hidden="1"/>
    <cellStyle name="Lien hypertexte" xfId="22669" builtinId="8" hidden="1"/>
    <cellStyle name="Lien hypertexte" xfId="22671" builtinId="8" hidden="1"/>
    <cellStyle name="Lien hypertexte" xfId="22675" builtinId="8" hidden="1"/>
    <cellStyle name="Lien hypertexte" xfId="22677" builtinId="8" hidden="1"/>
    <cellStyle name="Lien hypertexte" xfId="22679" builtinId="8" hidden="1"/>
    <cellStyle name="Lien hypertexte" xfId="22681" builtinId="8" hidden="1"/>
    <cellStyle name="Lien hypertexte" xfId="22683" builtinId="8" hidden="1"/>
    <cellStyle name="Lien hypertexte" xfId="22685" builtinId="8" hidden="1"/>
    <cellStyle name="Lien hypertexte" xfId="22687" builtinId="8" hidden="1"/>
    <cellStyle name="Lien hypertexte" xfId="22691" builtinId="8" hidden="1"/>
    <cellStyle name="Lien hypertexte" xfId="22693" builtinId="8" hidden="1"/>
    <cellStyle name="Lien hypertexte" xfId="22695" builtinId="8" hidden="1"/>
    <cellStyle name="Lien hypertexte" xfId="22697" builtinId="8" hidden="1"/>
    <cellStyle name="Lien hypertexte" xfId="22699" builtinId="8" hidden="1"/>
    <cellStyle name="Lien hypertexte" xfId="22701" builtinId="8" hidden="1"/>
    <cellStyle name="Lien hypertexte" xfId="22703" builtinId="8" hidden="1"/>
    <cellStyle name="Lien hypertexte" xfId="22707" builtinId="8" hidden="1"/>
    <cellStyle name="Lien hypertexte" xfId="22709" builtinId="8" hidden="1"/>
    <cellStyle name="Lien hypertexte" xfId="22711" builtinId="8" hidden="1"/>
    <cellStyle name="Lien hypertexte" xfId="22713" builtinId="8" hidden="1"/>
    <cellStyle name="Lien hypertexte" xfId="22715" builtinId="8" hidden="1"/>
    <cellStyle name="Lien hypertexte" xfId="22717" builtinId="8" hidden="1"/>
    <cellStyle name="Lien hypertexte" xfId="22719" builtinId="8" hidden="1"/>
    <cellStyle name="Lien hypertexte" xfId="22723" builtinId="8" hidden="1"/>
    <cellStyle name="Lien hypertexte" xfId="22725" builtinId="8" hidden="1"/>
    <cellStyle name="Lien hypertexte" xfId="22727" builtinId="8" hidden="1"/>
    <cellStyle name="Lien hypertexte" xfId="22729" builtinId="8" hidden="1"/>
    <cellStyle name="Lien hypertexte" xfId="22731" builtinId="8" hidden="1"/>
    <cellStyle name="Lien hypertexte" xfId="22733" builtinId="8" hidden="1"/>
    <cellStyle name="Lien hypertexte" xfId="22735" builtinId="8" hidden="1"/>
    <cellStyle name="Lien hypertexte" xfId="22739" builtinId="8" hidden="1"/>
    <cellStyle name="Lien hypertexte" xfId="22741" builtinId="8" hidden="1"/>
    <cellStyle name="Lien hypertexte" xfId="22743" builtinId="8" hidden="1"/>
    <cellStyle name="Lien hypertexte" xfId="22745" builtinId="8" hidden="1"/>
    <cellStyle name="Lien hypertexte" xfId="22747" builtinId="8" hidden="1"/>
    <cellStyle name="Lien hypertexte" xfId="22749" builtinId="8" hidden="1"/>
    <cellStyle name="Lien hypertexte" xfId="22751" builtinId="8" hidden="1"/>
    <cellStyle name="Lien hypertexte" xfId="22755" builtinId="8" hidden="1"/>
    <cellStyle name="Lien hypertexte" xfId="22757" builtinId="8" hidden="1"/>
    <cellStyle name="Lien hypertexte" xfId="22759" builtinId="8" hidden="1"/>
    <cellStyle name="Lien hypertexte" xfId="22761" builtinId="8" hidden="1"/>
    <cellStyle name="Lien hypertexte" xfId="22763" builtinId="8" hidden="1"/>
    <cellStyle name="Lien hypertexte" xfId="22765" builtinId="8" hidden="1"/>
    <cellStyle name="Lien hypertexte" xfId="22767" builtinId="8" hidden="1"/>
    <cellStyle name="Lien hypertexte" xfId="22771" builtinId="8" hidden="1"/>
    <cellStyle name="Lien hypertexte" xfId="22773" builtinId="8" hidden="1"/>
    <cellStyle name="Lien hypertexte" xfId="22775" builtinId="8" hidden="1"/>
    <cellStyle name="Lien hypertexte" xfId="22777" builtinId="8" hidden="1"/>
    <cellStyle name="Lien hypertexte" xfId="22779" builtinId="8" hidden="1"/>
    <cellStyle name="Lien hypertexte" xfId="22781" builtinId="8" hidden="1"/>
    <cellStyle name="Lien hypertexte" xfId="22783" builtinId="8" hidden="1"/>
    <cellStyle name="Lien hypertexte" xfId="22787" builtinId="8" hidden="1"/>
    <cellStyle name="Lien hypertexte" xfId="22789" builtinId="8" hidden="1"/>
    <cellStyle name="Lien hypertexte" xfId="22791" builtinId="8" hidden="1"/>
    <cellStyle name="Lien hypertexte" xfId="22793" builtinId="8" hidden="1"/>
    <cellStyle name="Lien hypertexte" xfId="22795" builtinId="8" hidden="1"/>
    <cellStyle name="Lien hypertexte" xfId="22797" builtinId="8" hidden="1"/>
    <cellStyle name="Lien hypertexte" xfId="22799" builtinId="8" hidden="1"/>
    <cellStyle name="Lien hypertexte" xfId="22803" builtinId="8" hidden="1"/>
    <cellStyle name="Lien hypertexte" xfId="22805" builtinId="8" hidden="1"/>
    <cellStyle name="Lien hypertexte" xfId="22807" builtinId="8" hidden="1"/>
    <cellStyle name="Lien hypertexte" xfId="22809" builtinId="8" hidden="1"/>
    <cellStyle name="Lien hypertexte" xfId="22811" builtinId="8" hidden="1"/>
    <cellStyle name="Lien hypertexte" xfId="22813" builtinId="8" hidden="1"/>
    <cellStyle name="Lien hypertexte" xfId="22815" builtinId="8" hidden="1"/>
    <cellStyle name="Lien hypertexte" xfId="22819" builtinId="8" hidden="1"/>
    <cellStyle name="Lien hypertexte" xfId="22821" builtinId="8" hidden="1"/>
    <cellStyle name="Lien hypertexte" xfId="22823" builtinId="8" hidden="1"/>
    <cellStyle name="Lien hypertexte" xfId="22825" builtinId="8" hidden="1"/>
    <cellStyle name="Lien hypertexte" xfId="22827" builtinId="8" hidden="1"/>
    <cellStyle name="Lien hypertexte" xfId="22829" builtinId="8" hidden="1"/>
    <cellStyle name="Lien hypertexte" xfId="22831" builtinId="8" hidden="1"/>
    <cellStyle name="Lien hypertexte" xfId="22835" builtinId="8" hidden="1"/>
    <cellStyle name="Lien hypertexte" xfId="22837" builtinId="8" hidden="1"/>
    <cellStyle name="Lien hypertexte" xfId="22839" builtinId="8" hidden="1"/>
    <cellStyle name="Lien hypertexte" xfId="22841" builtinId="8" hidden="1"/>
    <cellStyle name="Lien hypertexte" xfId="22843" builtinId="8" hidden="1"/>
    <cellStyle name="Lien hypertexte" xfId="22845" builtinId="8" hidden="1"/>
    <cellStyle name="Lien hypertexte" xfId="22847" builtinId="8" hidden="1"/>
    <cellStyle name="Lien hypertexte" xfId="22851" builtinId="8" hidden="1"/>
    <cellStyle name="Lien hypertexte" xfId="22853" builtinId="8" hidden="1"/>
    <cellStyle name="Lien hypertexte" xfId="22855" builtinId="8" hidden="1"/>
    <cellStyle name="Lien hypertexte" xfId="22857" builtinId="8" hidden="1"/>
    <cellStyle name="Lien hypertexte" xfId="22859" builtinId="8" hidden="1"/>
    <cellStyle name="Lien hypertexte" xfId="22861" builtinId="8" hidden="1"/>
    <cellStyle name="Lien hypertexte" xfId="22863" builtinId="8" hidden="1"/>
    <cellStyle name="Lien hypertexte" xfId="22867" builtinId="8" hidden="1"/>
    <cellStyle name="Lien hypertexte" xfId="22869" builtinId="8" hidden="1"/>
    <cellStyle name="Lien hypertexte" xfId="22871" builtinId="8" hidden="1"/>
    <cellStyle name="Lien hypertexte" xfId="22873" builtinId="8" hidden="1"/>
    <cellStyle name="Lien hypertexte" xfId="22875" builtinId="8" hidden="1"/>
    <cellStyle name="Lien hypertexte" xfId="22877" builtinId="8" hidden="1"/>
    <cellStyle name="Lien hypertexte" xfId="22879" builtinId="8" hidden="1"/>
    <cellStyle name="Lien hypertexte" xfId="22883" builtinId="8" hidden="1"/>
    <cellStyle name="Lien hypertexte" xfId="22885" builtinId="8" hidden="1"/>
    <cellStyle name="Lien hypertexte" xfId="22887" builtinId="8" hidden="1"/>
    <cellStyle name="Lien hypertexte" xfId="22889" builtinId="8" hidden="1"/>
    <cellStyle name="Lien hypertexte" xfId="22891" builtinId="8" hidden="1"/>
    <cellStyle name="Lien hypertexte" xfId="22893" builtinId="8" hidden="1"/>
    <cellStyle name="Lien hypertexte" xfId="22895" builtinId="8" hidden="1"/>
    <cellStyle name="Lien hypertexte" xfId="22899" builtinId="8" hidden="1"/>
    <cellStyle name="Lien hypertexte" xfId="22901" builtinId="8" hidden="1"/>
    <cellStyle name="Lien hypertexte" xfId="22903" builtinId="8" hidden="1"/>
    <cellStyle name="Lien hypertexte" xfId="22905" builtinId="8" hidden="1"/>
    <cellStyle name="Lien hypertexte" xfId="22907" builtinId="8" hidden="1"/>
    <cellStyle name="Lien hypertexte" xfId="22909" builtinId="8" hidden="1"/>
    <cellStyle name="Lien hypertexte" xfId="22911" builtinId="8" hidden="1"/>
    <cellStyle name="Lien hypertexte" xfId="22915" builtinId="8" hidden="1"/>
    <cellStyle name="Lien hypertexte" xfId="22917" builtinId="8" hidden="1"/>
    <cellStyle name="Lien hypertexte" xfId="22919" builtinId="8" hidden="1"/>
    <cellStyle name="Lien hypertexte" xfId="22921" builtinId="8" hidden="1"/>
    <cellStyle name="Lien hypertexte" xfId="22923" builtinId="8" hidden="1"/>
    <cellStyle name="Lien hypertexte" xfId="22925" builtinId="8" hidden="1"/>
    <cellStyle name="Lien hypertexte" xfId="22927" builtinId="8" hidden="1"/>
    <cellStyle name="Lien hypertexte" xfId="22931" builtinId="8" hidden="1"/>
    <cellStyle name="Lien hypertexte" xfId="22933" builtinId="8" hidden="1"/>
    <cellStyle name="Lien hypertexte" xfId="22935" builtinId="8" hidden="1"/>
    <cellStyle name="Lien hypertexte" xfId="22937" builtinId="8" hidden="1"/>
    <cellStyle name="Lien hypertexte" xfId="22939" builtinId="8" hidden="1"/>
    <cellStyle name="Lien hypertexte" xfId="22941" builtinId="8" hidden="1"/>
    <cellStyle name="Lien hypertexte" xfId="22943" builtinId="8" hidden="1"/>
    <cellStyle name="Lien hypertexte" xfId="22947" builtinId="8" hidden="1"/>
    <cellStyle name="Lien hypertexte" xfId="22949" builtinId="8" hidden="1"/>
    <cellStyle name="Lien hypertexte" xfId="22951" builtinId="8" hidden="1"/>
    <cellStyle name="Lien hypertexte" xfId="22953" builtinId="8" hidden="1"/>
    <cellStyle name="Lien hypertexte" xfId="22955" builtinId="8" hidden="1"/>
    <cellStyle name="Lien hypertexte" xfId="22957" builtinId="8" hidden="1"/>
    <cellStyle name="Lien hypertexte" xfId="22959" builtinId="8" hidden="1"/>
    <cellStyle name="Lien hypertexte" xfId="22963" builtinId="8" hidden="1"/>
    <cellStyle name="Lien hypertexte" xfId="22965" builtinId="8" hidden="1"/>
    <cellStyle name="Lien hypertexte" xfId="22967" builtinId="8" hidden="1"/>
    <cellStyle name="Lien hypertexte" xfId="22969" builtinId="8" hidden="1"/>
    <cellStyle name="Lien hypertexte" xfId="22971" builtinId="8" hidden="1"/>
    <cellStyle name="Lien hypertexte" xfId="22973" builtinId="8" hidden="1"/>
    <cellStyle name="Lien hypertexte" xfId="22975" builtinId="8" hidden="1"/>
    <cellStyle name="Lien hypertexte" xfId="22979" builtinId="8" hidden="1"/>
    <cellStyle name="Lien hypertexte" xfId="22981" builtinId="8" hidden="1"/>
    <cellStyle name="Lien hypertexte" xfId="22983" builtinId="8" hidden="1"/>
    <cellStyle name="Lien hypertexte" xfId="22985" builtinId="8" hidden="1"/>
    <cellStyle name="Lien hypertexte" xfId="22987" builtinId="8" hidden="1"/>
    <cellStyle name="Lien hypertexte" xfId="22989" builtinId="8" hidden="1"/>
    <cellStyle name="Lien hypertexte" xfId="22991" builtinId="8" hidden="1"/>
    <cellStyle name="Lien hypertexte" xfId="22995" builtinId="8" hidden="1"/>
    <cellStyle name="Lien hypertexte" xfId="22997" builtinId="8" hidden="1"/>
    <cellStyle name="Lien hypertexte" xfId="22999" builtinId="8" hidden="1"/>
    <cellStyle name="Lien hypertexte" xfId="23001" builtinId="8" hidden="1"/>
    <cellStyle name="Lien hypertexte" xfId="23003" builtinId="8" hidden="1"/>
    <cellStyle name="Lien hypertexte" xfId="23005" builtinId="8" hidden="1"/>
    <cellStyle name="Lien hypertexte" xfId="23007" builtinId="8" hidden="1"/>
    <cellStyle name="Lien hypertexte" xfId="23011" builtinId="8" hidden="1"/>
    <cellStyle name="Lien hypertexte" xfId="23013" builtinId="8" hidden="1"/>
    <cellStyle name="Lien hypertexte" xfId="23015" builtinId="8" hidden="1"/>
    <cellStyle name="Lien hypertexte" xfId="23017" builtinId="8" hidden="1"/>
    <cellStyle name="Lien hypertexte" xfId="23019" builtinId="8" hidden="1"/>
    <cellStyle name="Lien hypertexte" xfId="23021" builtinId="8" hidden="1"/>
    <cellStyle name="Lien hypertexte" xfId="23023" builtinId="8" hidden="1"/>
    <cellStyle name="Lien hypertexte" xfId="23027" builtinId="8" hidden="1"/>
    <cellStyle name="Lien hypertexte" xfId="23029" builtinId="8" hidden="1"/>
    <cellStyle name="Lien hypertexte" xfId="23031" builtinId="8" hidden="1"/>
    <cellStyle name="Lien hypertexte" xfId="23033" builtinId="8" hidden="1"/>
    <cellStyle name="Lien hypertexte" xfId="23035" builtinId="8" hidden="1"/>
    <cellStyle name="Lien hypertexte" xfId="23037" builtinId="8" hidden="1"/>
    <cellStyle name="Lien hypertexte" xfId="23039" builtinId="8" hidden="1"/>
    <cellStyle name="Lien hypertexte" xfId="23043" builtinId="8" hidden="1"/>
    <cellStyle name="Lien hypertexte" xfId="23045" builtinId="8" hidden="1"/>
    <cellStyle name="Lien hypertexte" xfId="23047" builtinId="8" hidden="1"/>
    <cellStyle name="Lien hypertexte" xfId="23049" builtinId="8" hidden="1"/>
    <cellStyle name="Lien hypertexte" xfId="23051" builtinId="8" hidden="1"/>
    <cellStyle name="Lien hypertexte" xfId="23053" builtinId="8" hidden="1"/>
    <cellStyle name="Lien hypertexte" xfId="23055" builtinId="8" hidden="1"/>
    <cellStyle name="Lien hypertexte" xfId="23059" builtinId="8" hidden="1"/>
    <cellStyle name="Lien hypertexte" xfId="23061" builtinId="8" hidden="1"/>
    <cellStyle name="Lien hypertexte" xfId="23063" builtinId="8" hidden="1"/>
    <cellStyle name="Lien hypertexte" xfId="23065" builtinId="8" hidden="1"/>
    <cellStyle name="Lien hypertexte" xfId="23067" builtinId="8" hidden="1"/>
    <cellStyle name="Lien hypertexte" xfId="23069" builtinId="8" hidden="1"/>
    <cellStyle name="Lien hypertexte" xfId="23071" builtinId="8" hidden="1"/>
    <cellStyle name="Lien hypertexte" xfId="23075" builtinId="8" hidden="1"/>
    <cellStyle name="Lien hypertexte" xfId="23077" builtinId="8" hidden="1"/>
    <cellStyle name="Lien hypertexte" xfId="23079" builtinId="8" hidden="1"/>
    <cellStyle name="Lien hypertexte" xfId="23081" builtinId="8" hidden="1"/>
    <cellStyle name="Lien hypertexte" xfId="23083" builtinId="8" hidden="1"/>
    <cellStyle name="Lien hypertexte" xfId="23085" builtinId="8" hidden="1"/>
    <cellStyle name="Lien hypertexte" xfId="23087" builtinId="8" hidden="1"/>
    <cellStyle name="Lien hypertexte" xfId="23091" builtinId="8" hidden="1"/>
    <cellStyle name="Lien hypertexte" xfId="23093" builtinId="8" hidden="1"/>
    <cellStyle name="Lien hypertexte" xfId="23095" builtinId="8" hidden="1"/>
    <cellStyle name="Lien hypertexte" xfId="23097" builtinId="8" hidden="1"/>
    <cellStyle name="Lien hypertexte" xfId="23099" builtinId="8" hidden="1"/>
    <cellStyle name="Lien hypertexte" xfId="23101" builtinId="8" hidden="1"/>
    <cellStyle name="Lien hypertexte" xfId="23103" builtinId="8" hidden="1"/>
    <cellStyle name="Lien hypertexte" xfId="23107" builtinId="8" hidden="1"/>
    <cellStyle name="Lien hypertexte" xfId="23109" builtinId="8" hidden="1"/>
    <cellStyle name="Lien hypertexte" xfId="23111" builtinId="8" hidden="1"/>
    <cellStyle name="Lien hypertexte" xfId="23113" builtinId="8" hidden="1"/>
    <cellStyle name="Lien hypertexte" xfId="23115" builtinId="8" hidden="1"/>
    <cellStyle name="Lien hypertexte" xfId="23117" builtinId="8" hidden="1"/>
    <cellStyle name="Lien hypertexte" xfId="23119" builtinId="8" hidden="1"/>
    <cellStyle name="Lien hypertexte" xfId="23123" builtinId="8" hidden="1"/>
    <cellStyle name="Lien hypertexte" xfId="23125" builtinId="8" hidden="1"/>
    <cellStyle name="Lien hypertexte" xfId="23127" builtinId="8" hidden="1"/>
    <cellStyle name="Lien hypertexte" xfId="23129" builtinId="8" hidden="1"/>
    <cellStyle name="Lien hypertexte" xfId="23131" builtinId="8" hidden="1"/>
    <cellStyle name="Lien hypertexte" xfId="23133" builtinId="8" hidden="1"/>
    <cellStyle name="Lien hypertexte" xfId="23135" builtinId="8" hidden="1"/>
    <cellStyle name="Lien hypertexte" xfId="23139" builtinId="8" hidden="1"/>
    <cellStyle name="Lien hypertexte" xfId="23141" builtinId="8" hidden="1"/>
    <cellStyle name="Lien hypertexte" xfId="23143" builtinId="8" hidden="1"/>
    <cellStyle name="Lien hypertexte" xfId="23145" builtinId="8" hidden="1"/>
    <cellStyle name="Lien hypertexte" xfId="23147" builtinId="8" hidden="1"/>
    <cellStyle name="Lien hypertexte" xfId="23149" builtinId="8" hidden="1"/>
    <cellStyle name="Lien hypertexte" xfId="23151" builtinId="8" hidden="1"/>
    <cellStyle name="Lien hypertexte" xfId="23155" builtinId="8" hidden="1"/>
    <cellStyle name="Lien hypertexte" xfId="23157" builtinId="8" hidden="1"/>
    <cellStyle name="Lien hypertexte" xfId="23159" builtinId="8" hidden="1"/>
    <cellStyle name="Lien hypertexte" xfId="23161" builtinId="8" hidden="1"/>
    <cellStyle name="Lien hypertexte" xfId="23163" builtinId="8" hidden="1"/>
    <cellStyle name="Lien hypertexte" xfId="23165" builtinId="8" hidden="1"/>
    <cellStyle name="Lien hypertexte" xfId="23167" builtinId="8" hidden="1"/>
    <cellStyle name="Lien hypertexte" xfId="23171" builtinId="8" hidden="1"/>
    <cellStyle name="Lien hypertexte" xfId="23173" builtinId="8" hidden="1"/>
    <cellStyle name="Lien hypertexte" xfId="23175" builtinId="8" hidden="1"/>
    <cellStyle name="Lien hypertexte" xfId="23177" builtinId="8" hidden="1"/>
    <cellStyle name="Lien hypertexte" xfId="23179" builtinId="8" hidden="1"/>
    <cellStyle name="Lien hypertexte" xfId="23181" builtinId="8" hidden="1"/>
    <cellStyle name="Lien hypertexte" xfId="23183" builtinId="8" hidden="1"/>
    <cellStyle name="Lien hypertexte" xfId="23187" builtinId="8" hidden="1"/>
    <cellStyle name="Lien hypertexte" xfId="23189" builtinId="8" hidden="1"/>
    <cellStyle name="Lien hypertexte" xfId="23191" builtinId="8" hidden="1"/>
    <cellStyle name="Lien hypertexte" xfId="23193" builtinId="8" hidden="1"/>
    <cellStyle name="Lien hypertexte" xfId="23195" builtinId="8" hidden="1"/>
    <cellStyle name="Lien hypertexte" xfId="23197" builtinId="8" hidden="1"/>
    <cellStyle name="Lien hypertexte" xfId="23199" builtinId="8" hidden="1"/>
    <cellStyle name="Lien hypertexte" xfId="23203" builtinId="8" hidden="1"/>
    <cellStyle name="Lien hypertexte" xfId="23205" builtinId="8" hidden="1"/>
    <cellStyle name="Lien hypertexte" xfId="23207" builtinId="8" hidden="1"/>
    <cellStyle name="Lien hypertexte" xfId="23209" builtinId="8" hidden="1"/>
    <cellStyle name="Lien hypertexte" xfId="23211" builtinId="8" hidden="1"/>
    <cellStyle name="Lien hypertexte" xfId="23213" builtinId="8" hidden="1"/>
    <cellStyle name="Lien hypertexte" xfId="23215" builtinId="8" hidden="1"/>
    <cellStyle name="Lien hypertexte" xfId="23219" builtinId="8" hidden="1"/>
    <cellStyle name="Lien hypertexte" xfId="23221" builtinId="8" hidden="1"/>
    <cellStyle name="Lien hypertexte" xfId="23223" builtinId="8" hidden="1"/>
    <cellStyle name="Lien hypertexte" xfId="23225" builtinId="8" hidden="1"/>
    <cellStyle name="Lien hypertexte" xfId="23227" builtinId="8" hidden="1"/>
    <cellStyle name="Lien hypertexte" xfId="23229" builtinId="8" hidden="1"/>
    <cellStyle name="Lien hypertexte" xfId="23231" builtinId="8" hidden="1"/>
    <cellStyle name="Lien hypertexte" xfId="23235" builtinId="8" hidden="1"/>
    <cellStyle name="Lien hypertexte" xfId="23237" builtinId="8" hidden="1"/>
    <cellStyle name="Lien hypertexte" xfId="23239" builtinId="8" hidden="1"/>
    <cellStyle name="Lien hypertexte" xfId="23241" builtinId="8" hidden="1"/>
    <cellStyle name="Lien hypertexte" xfId="23243" builtinId="8" hidden="1"/>
    <cellStyle name="Lien hypertexte" xfId="23245" builtinId="8" hidden="1"/>
    <cellStyle name="Lien hypertexte" xfId="23247" builtinId="8" hidden="1"/>
    <cellStyle name="Lien hypertexte" xfId="23251" builtinId="8" hidden="1"/>
    <cellStyle name="Lien hypertexte" xfId="23253" builtinId="8" hidden="1"/>
    <cellStyle name="Lien hypertexte" xfId="23255" builtinId="8" hidden="1"/>
    <cellStyle name="Lien hypertexte" xfId="23257" builtinId="8" hidden="1"/>
    <cellStyle name="Lien hypertexte" xfId="23259" builtinId="8" hidden="1"/>
    <cellStyle name="Lien hypertexte" xfId="23261" builtinId="8" hidden="1"/>
    <cellStyle name="Lien hypertexte" xfId="23263" builtinId="8" hidden="1"/>
    <cellStyle name="Lien hypertexte" xfId="23267" builtinId="8" hidden="1"/>
    <cellStyle name="Lien hypertexte" xfId="23269" builtinId="8" hidden="1"/>
    <cellStyle name="Lien hypertexte" xfId="23271" builtinId="8" hidden="1"/>
    <cellStyle name="Lien hypertexte" xfId="23273" builtinId="8" hidden="1"/>
    <cellStyle name="Lien hypertexte" xfId="23275" builtinId="8" hidden="1"/>
    <cellStyle name="Lien hypertexte" xfId="23277" builtinId="8" hidden="1"/>
    <cellStyle name="Lien hypertexte" xfId="23279" builtinId="8" hidden="1"/>
    <cellStyle name="Lien hypertexte" xfId="23283" builtinId="8" hidden="1"/>
    <cellStyle name="Lien hypertexte" xfId="23285" builtinId="8" hidden="1"/>
    <cellStyle name="Lien hypertexte" xfId="23287" builtinId="8" hidden="1"/>
    <cellStyle name="Lien hypertexte" xfId="23289" builtinId="8" hidden="1"/>
    <cellStyle name="Lien hypertexte" xfId="23291" builtinId="8" hidden="1"/>
    <cellStyle name="Lien hypertexte" xfId="23293" builtinId="8" hidden="1"/>
    <cellStyle name="Lien hypertexte" xfId="23295" builtinId="8" hidden="1"/>
    <cellStyle name="Lien hypertexte" xfId="23299" builtinId="8" hidden="1"/>
    <cellStyle name="Lien hypertexte" xfId="23301" builtinId="8" hidden="1"/>
    <cellStyle name="Lien hypertexte" xfId="23303" builtinId="8" hidden="1"/>
    <cellStyle name="Lien hypertexte" xfId="23305" builtinId="8" hidden="1"/>
    <cellStyle name="Lien hypertexte" xfId="23307" builtinId="8" hidden="1"/>
    <cellStyle name="Lien hypertexte" xfId="23309" builtinId="8" hidden="1"/>
    <cellStyle name="Lien hypertexte" xfId="23311" builtinId="8" hidden="1"/>
    <cellStyle name="Lien hypertexte" xfId="23315" builtinId="8" hidden="1"/>
    <cellStyle name="Lien hypertexte" xfId="23317" builtinId="8" hidden="1"/>
    <cellStyle name="Lien hypertexte" xfId="23319" builtinId="8" hidden="1"/>
    <cellStyle name="Lien hypertexte" xfId="23321" builtinId="8" hidden="1"/>
    <cellStyle name="Lien hypertexte" xfId="23323" builtinId="8" hidden="1"/>
    <cellStyle name="Lien hypertexte" xfId="23325" builtinId="8" hidden="1"/>
    <cellStyle name="Lien hypertexte" xfId="23327" builtinId="8" hidden="1"/>
    <cellStyle name="Lien hypertexte" xfId="23331" builtinId="8" hidden="1"/>
    <cellStyle name="Lien hypertexte" xfId="23333" builtinId="8" hidden="1"/>
    <cellStyle name="Lien hypertexte" xfId="23335" builtinId="8" hidden="1"/>
    <cellStyle name="Lien hypertexte" xfId="23337" builtinId="8" hidden="1"/>
    <cellStyle name="Lien hypertexte" xfId="23339" builtinId="8" hidden="1"/>
    <cellStyle name="Lien hypertexte" xfId="23341" builtinId="8" hidden="1"/>
    <cellStyle name="Lien hypertexte" xfId="23343" builtinId="8" hidden="1"/>
    <cellStyle name="Lien hypertexte" xfId="23347" builtinId="8" hidden="1"/>
    <cellStyle name="Lien hypertexte" xfId="23349" builtinId="8" hidden="1"/>
    <cellStyle name="Lien hypertexte" xfId="23351" builtinId="8" hidden="1"/>
    <cellStyle name="Lien hypertexte" xfId="23353" builtinId="8" hidden="1"/>
    <cellStyle name="Lien hypertexte" xfId="23355" builtinId="8" hidden="1"/>
    <cellStyle name="Lien hypertexte" xfId="23357" builtinId="8" hidden="1"/>
    <cellStyle name="Lien hypertexte" xfId="23359" builtinId="8" hidden="1"/>
    <cellStyle name="Lien hypertexte" xfId="23363" builtinId="8" hidden="1"/>
    <cellStyle name="Lien hypertexte" xfId="23365" builtinId="8" hidden="1"/>
    <cellStyle name="Lien hypertexte" xfId="23367" builtinId="8" hidden="1"/>
    <cellStyle name="Lien hypertexte" xfId="23369" builtinId="8" hidden="1"/>
    <cellStyle name="Lien hypertexte" xfId="23371" builtinId="8" hidden="1"/>
    <cellStyle name="Lien hypertexte" xfId="23373" builtinId="8" hidden="1"/>
    <cellStyle name="Lien hypertexte" xfId="23375" builtinId="8" hidden="1"/>
    <cellStyle name="Lien hypertexte" xfId="23379" builtinId="8" hidden="1"/>
    <cellStyle name="Lien hypertexte" xfId="23381" builtinId="8" hidden="1"/>
    <cellStyle name="Lien hypertexte" xfId="23383" builtinId="8" hidden="1"/>
    <cellStyle name="Lien hypertexte" xfId="23385" builtinId="8" hidden="1"/>
    <cellStyle name="Lien hypertexte" xfId="23387" builtinId="8" hidden="1"/>
    <cellStyle name="Lien hypertexte" xfId="23389" builtinId="8" hidden="1"/>
    <cellStyle name="Lien hypertexte" xfId="23391" builtinId="8" hidden="1"/>
    <cellStyle name="Lien hypertexte" xfId="23395" builtinId="8" hidden="1"/>
    <cellStyle name="Lien hypertexte" xfId="23397" builtinId="8" hidden="1"/>
    <cellStyle name="Lien hypertexte" xfId="23399" builtinId="8" hidden="1"/>
    <cellStyle name="Lien hypertexte" xfId="23401" builtinId="8" hidden="1"/>
    <cellStyle name="Lien hypertexte" xfId="23403" builtinId="8" hidden="1"/>
    <cellStyle name="Lien hypertexte" xfId="23405" builtinId="8" hidden="1"/>
    <cellStyle name="Lien hypertexte" xfId="23407" builtinId="8" hidden="1"/>
    <cellStyle name="Lien hypertexte" xfId="23411" builtinId="8" hidden="1"/>
    <cellStyle name="Lien hypertexte" xfId="23413" builtinId="8" hidden="1"/>
    <cellStyle name="Lien hypertexte" xfId="23415" builtinId="8" hidden="1"/>
    <cellStyle name="Lien hypertexte" xfId="23417" builtinId="8" hidden="1"/>
    <cellStyle name="Lien hypertexte" xfId="23419" builtinId="8" hidden="1"/>
    <cellStyle name="Lien hypertexte" xfId="23421" builtinId="8" hidden="1"/>
    <cellStyle name="Lien hypertexte" xfId="23423" builtinId="8" hidden="1"/>
    <cellStyle name="Lien hypertexte" xfId="23427" builtinId="8" hidden="1"/>
    <cellStyle name="Lien hypertexte" xfId="23429" builtinId="8" hidden="1"/>
    <cellStyle name="Lien hypertexte" xfId="23431" builtinId="8" hidden="1"/>
    <cellStyle name="Lien hypertexte" xfId="23433" builtinId="8" hidden="1"/>
    <cellStyle name="Lien hypertexte" xfId="23435" builtinId="8" hidden="1"/>
    <cellStyle name="Lien hypertexte" xfId="23437" builtinId="8" hidden="1"/>
    <cellStyle name="Lien hypertexte" xfId="23439" builtinId="8" hidden="1"/>
    <cellStyle name="Lien hypertexte" xfId="23443" builtinId="8" hidden="1"/>
    <cellStyle name="Lien hypertexte" xfId="23445" builtinId="8" hidden="1"/>
    <cellStyle name="Lien hypertexte" xfId="23447" builtinId="8" hidden="1"/>
    <cellStyle name="Lien hypertexte" xfId="23449" builtinId="8" hidden="1"/>
    <cellStyle name="Lien hypertexte" xfId="23451" builtinId="8" hidden="1"/>
    <cellStyle name="Lien hypertexte" xfId="23453" builtinId="8" hidden="1"/>
    <cellStyle name="Lien hypertexte" xfId="23455" builtinId="8" hidden="1"/>
    <cellStyle name="Lien hypertexte" xfId="23459" builtinId="8" hidden="1"/>
    <cellStyle name="Lien hypertexte" xfId="23461" builtinId="8" hidden="1"/>
    <cellStyle name="Lien hypertexte" xfId="23463" builtinId="8" hidden="1"/>
    <cellStyle name="Lien hypertexte" xfId="23465" builtinId="8" hidden="1"/>
    <cellStyle name="Lien hypertexte" xfId="23467" builtinId="8" hidden="1"/>
    <cellStyle name="Lien hypertexte" xfId="23469" builtinId="8" hidden="1"/>
    <cellStyle name="Lien hypertexte" xfId="23471" builtinId="8" hidden="1"/>
    <cellStyle name="Lien hypertexte" xfId="23475" builtinId="8" hidden="1"/>
    <cellStyle name="Lien hypertexte" xfId="23477" builtinId="8" hidden="1"/>
    <cellStyle name="Lien hypertexte" xfId="23479" builtinId="8" hidden="1"/>
    <cellStyle name="Lien hypertexte" xfId="23481" builtinId="8" hidden="1"/>
    <cellStyle name="Lien hypertexte" xfId="23483" builtinId="8" hidden="1"/>
    <cellStyle name="Lien hypertexte" xfId="23485" builtinId="8" hidden="1"/>
    <cellStyle name="Lien hypertexte" xfId="23487" builtinId="8" hidden="1"/>
    <cellStyle name="Lien hypertexte" xfId="23491" builtinId="8" hidden="1"/>
    <cellStyle name="Lien hypertexte" xfId="23493" builtinId="8" hidden="1"/>
    <cellStyle name="Lien hypertexte" xfId="23495" builtinId="8" hidden="1"/>
    <cellStyle name="Lien hypertexte" xfId="23497" builtinId="8" hidden="1"/>
    <cellStyle name="Lien hypertexte" xfId="23499" builtinId="8" hidden="1"/>
    <cellStyle name="Lien hypertexte" xfId="23501" builtinId="8" hidden="1"/>
    <cellStyle name="Lien hypertexte" xfId="23503" builtinId="8" hidden="1"/>
    <cellStyle name="Lien hypertexte" xfId="23507" builtinId="8" hidden="1"/>
    <cellStyle name="Lien hypertexte" xfId="23509" builtinId="8" hidden="1"/>
    <cellStyle name="Lien hypertexte" xfId="23511" builtinId="8" hidden="1"/>
    <cellStyle name="Lien hypertexte" xfId="23513" builtinId="8" hidden="1"/>
    <cellStyle name="Lien hypertexte" xfId="23515" builtinId="8" hidden="1"/>
    <cellStyle name="Lien hypertexte" xfId="23517" builtinId="8" hidden="1"/>
    <cellStyle name="Lien hypertexte" xfId="23519" builtinId="8" hidden="1"/>
    <cellStyle name="Lien hypertexte" xfId="23523" builtinId="8" hidden="1"/>
    <cellStyle name="Lien hypertexte" xfId="23525" builtinId="8" hidden="1"/>
    <cellStyle name="Lien hypertexte" xfId="23527" builtinId="8" hidden="1"/>
    <cellStyle name="Lien hypertexte" xfId="23529" builtinId="8" hidden="1"/>
    <cellStyle name="Lien hypertexte" xfId="23531" builtinId="8" hidden="1"/>
    <cellStyle name="Lien hypertexte" xfId="23533" builtinId="8" hidden="1"/>
    <cellStyle name="Lien hypertexte" xfId="23535" builtinId="8" hidden="1"/>
    <cellStyle name="Lien hypertexte" xfId="23539" builtinId="8" hidden="1"/>
    <cellStyle name="Lien hypertexte" xfId="23541" builtinId="8" hidden="1"/>
    <cellStyle name="Lien hypertexte" xfId="23543" builtinId="8" hidden="1"/>
    <cellStyle name="Lien hypertexte" xfId="23545" builtinId="8" hidden="1"/>
    <cellStyle name="Lien hypertexte" xfId="23547" builtinId="8" hidden="1"/>
    <cellStyle name="Lien hypertexte" xfId="23549" builtinId="8" hidden="1"/>
    <cellStyle name="Lien hypertexte" xfId="23551" builtinId="8" hidden="1"/>
    <cellStyle name="Lien hypertexte" xfId="23555" builtinId="8" hidden="1"/>
    <cellStyle name="Lien hypertexte" xfId="23557" builtinId="8" hidden="1"/>
    <cellStyle name="Lien hypertexte" xfId="23559" builtinId="8" hidden="1"/>
    <cellStyle name="Lien hypertexte" xfId="23561" builtinId="8" hidden="1"/>
    <cellStyle name="Lien hypertexte" xfId="23563" builtinId="8" hidden="1"/>
    <cellStyle name="Lien hypertexte" xfId="23565" builtinId="8" hidden="1"/>
    <cellStyle name="Lien hypertexte" xfId="23567" builtinId="8" hidden="1"/>
    <cellStyle name="Lien hypertexte" xfId="23571" builtinId="8" hidden="1"/>
    <cellStyle name="Lien hypertexte" xfId="23573" builtinId="8" hidden="1"/>
    <cellStyle name="Lien hypertexte" xfId="23575" builtinId="8" hidden="1"/>
    <cellStyle name="Lien hypertexte" xfId="23577" builtinId="8" hidden="1"/>
    <cellStyle name="Lien hypertexte" xfId="23579" builtinId="8" hidden="1"/>
    <cellStyle name="Lien hypertexte" xfId="23581" builtinId="8" hidden="1"/>
    <cellStyle name="Lien hypertexte" xfId="23583" builtinId="8" hidden="1"/>
    <cellStyle name="Lien hypertexte" xfId="23587" builtinId="8" hidden="1"/>
    <cellStyle name="Lien hypertexte" xfId="23589" builtinId="8" hidden="1"/>
    <cellStyle name="Lien hypertexte" xfId="23591" builtinId="8" hidden="1"/>
    <cellStyle name="Lien hypertexte" xfId="23593" builtinId="8" hidden="1"/>
    <cellStyle name="Lien hypertexte" xfId="23595" builtinId="8" hidden="1"/>
    <cellStyle name="Lien hypertexte" xfId="23597" builtinId="8" hidden="1"/>
    <cellStyle name="Lien hypertexte" xfId="23599" builtinId="8" hidden="1"/>
    <cellStyle name="Lien hypertexte" xfId="23603" builtinId="8" hidden="1"/>
    <cellStyle name="Lien hypertexte" xfId="23605" builtinId="8" hidden="1"/>
    <cellStyle name="Lien hypertexte" xfId="23607" builtinId="8" hidden="1"/>
    <cellStyle name="Lien hypertexte" xfId="23609" builtinId="8" hidden="1"/>
    <cellStyle name="Lien hypertexte" xfId="23611" builtinId="8" hidden="1"/>
    <cellStyle name="Lien hypertexte" xfId="23613" builtinId="8" hidden="1"/>
    <cellStyle name="Lien hypertexte" xfId="23615" builtinId="8" hidden="1"/>
    <cellStyle name="Lien hypertexte" xfId="23619" builtinId="8" hidden="1"/>
    <cellStyle name="Lien hypertexte" xfId="23621" builtinId="8" hidden="1"/>
    <cellStyle name="Lien hypertexte" xfId="23623" builtinId="8" hidden="1"/>
    <cellStyle name="Lien hypertexte" xfId="23625" builtinId="8" hidden="1"/>
    <cellStyle name="Lien hypertexte" xfId="23627" builtinId="8" hidden="1"/>
    <cellStyle name="Lien hypertexte" xfId="23629" builtinId="8" hidden="1"/>
    <cellStyle name="Lien hypertexte" xfId="23631" builtinId="8" hidden="1"/>
    <cellStyle name="Lien hypertexte" xfId="23635" builtinId="8" hidden="1"/>
    <cellStyle name="Lien hypertexte" xfId="23637" builtinId="8" hidden="1"/>
    <cellStyle name="Lien hypertexte" xfId="23639" builtinId="8" hidden="1"/>
    <cellStyle name="Lien hypertexte" xfId="23641" builtinId="8" hidden="1"/>
    <cellStyle name="Lien hypertexte" xfId="23643" builtinId="8" hidden="1"/>
    <cellStyle name="Lien hypertexte" xfId="23645" builtinId="8" hidden="1"/>
    <cellStyle name="Lien hypertexte" xfId="23647" builtinId="8" hidden="1"/>
    <cellStyle name="Lien hypertexte" xfId="23651" builtinId="8" hidden="1"/>
    <cellStyle name="Lien hypertexte" xfId="23653" builtinId="8" hidden="1"/>
    <cellStyle name="Lien hypertexte" xfId="23655" builtinId="8" hidden="1"/>
    <cellStyle name="Lien hypertexte" xfId="23657" builtinId="8" hidden="1"/>
    <cellStyle name="Lien hypertexte" xfId="23659" builtinId="8" hidden="1"/>
    <cellStyle name="Lien hypertexte" xfId="23661" builtinId="8" hidden="1"/>
    <cellStyle name="Lien hypertexte" xfId="23663" builtinId="8" hidden="1"/>
    <cellStyle name="Lien hypertexte" xfId="23667" builtinId="8" hidden="1"/>
    <cellStyle name="Lien hypertexte" xfId="23669" builtinId="8" hidden="1"/>
    <cellStyle name="Lien hypertexte" xfId="23671" builtinId="8" hidden="1"/>
    <cellStyle name="Lien hypertexte" xfId="23673" builtinId="8" hidden="1"/>
    <cellStyle name="Lien hypertexte" xfId="23675" builtinId="8" hidden="1"/>
    <cellStyle name="Lien hypertexte" xfId="23677" builtinId="8" hidden="1"/>
    <cellStyle name="Lien hypertexte" xfId="23679" builtinId="8" hidden="1"/>
    <cellStyle name="Lien hypertexte" xfId="23683" builtinId="8" hidden="1"/>
    <cellStyle name="Lien hypertexte" xfId="23685" builtinId="8" hidden="1"/>
    <cellStyle name="Lien hypertexte" xfId="23687" builtinId="8" hidden="1"/>
    <cellStyle name="Lien hypertexte" xfId="23689" builtinId="8" hidden="1"/>
    <cellStyle name="Lien hypertexte" xfId="23691" builtinId="8" hidden="1"/>
    <cellStyle name="Lien hypertexte" xfId="23693" builtinId="8" hidden="1"/>
    <cellStyle name="Lien hypertexte" xfId="23695" builtinId="8" hidden="1"/>
    <cellStyle name="Lien hypertexte" xfId="23699" builtinId="8" hidden="1"/>
    <cellStyle name="Lien hypertexte" xfId="23701" builtinId="8" hidden="1"/>
    <cellStyle name="Lien hypertexte" xfId="23703" builtinId="8" hidden="1"/>
    <cellStyle name="Lien hypertexte" xfId="23705" builtinId="8" hidden="1"/>
    <cellStyle name="Lien hypertexte" xfId="23707" builtinId="8" hidden="1"/>
    <cellStyle name="Lien hypertexte" xfId="23709" builtinId="8" hidden="1"/>
    <cellStyle name="Lien hypertexte" xfId="23711" builtinId="8" hidden="1"/>
    <cellStyle name="Lien hypertexte" xfId="23715" builtinId="8" hidden="1"/>
    <cellStyle name="Lien hypertexte" xfId="23717" builtinId="8" hidden="1"/>
    <cellStyle name="Lien hypertexte" xfId="23719" builtinId="8" hidden="1"/>
    <cellStyle name="Lien hypertexte" xfId="23721" builtinId="8" hidden="1"/>
    <cellStyle name="Lien hypertexte" xfId="23723" builtinId="8" hidden="1"/>
    <cellStyle name="Lien hypertexte" xfId="23725" builtinId="8" hidden="1"/>
    <cellStyle name="Lien hypertexte" xfId="23727" builtinId="8" hidden="1"/>
    <cellStyle name="Lien hypertexte" xfId="23731" builtinId="8" hidden="1"/>
    <cellStyle name="Lien hypertexte" xfId="23733" builtinId="8" hidden="1"/>
    <cellStyle name="Lien hypertexte" xfId="23735" builtinId="8" hidden="1"/>
    <cellStyle name="Lien hypertexte" xfId="23737" builtinId="8" hidden="1"/>
    <cellStyle name="Lien hypertexte" xfId="23739" builtinId="8" hidden="1"/>
    <cellStyle name="Lien hypertexte" xfId="23741" builtinId="8" hidden="1"/>
    <cellStyle name="Lien hypertexte" xfId="23743" builtinId="8" hidden="1"/>
    <cellStyle name="Lien hypertexte" xfId="23747" builtinId="8" hidden="1"/>
    <cellStyle name="Lien hypertexte" xfId="23749" builtinId="8" hidden="1"/>
    <cellStyle name="Lien hypertexte" xfId="23751" builtinId="8" hidden="1"/>
    <cellStyle name="Lien hypertexte" xfId="23753" builtinId="8" hidden="1"/>
    <cellStyle name="Lien hypertexte" xfId="23755" builtinId="8" hidden="1"/>
    <cellStyle name="Lien hypertexte" xfId="23757" builtinId="8" hidden="1"/>
    <cellStyle name="Lien hypertexte" xfId="23759" builtinId="8" hidden="1"/>
    <cellStyle name="Lien hypertexte" xfId="23763" builtinId="8" hidden="1"/>
    <cellStyle name="Lien hypertexte" xfId="23765" builtinId="8" hidden="1"/>
    <cellStyle name="Lien hypertexte" xfId="23767" builtinId="8" hidden="1"/>
    <cellStyle name="Lien hypertexte" xfId="23769" builtinId="8" hidden="1"/>
    <cellStyle name="Lien hypertexte" xfId="23771" builtinId="8" hidden="1"/>
    <cellStyle name="Lien hypertexte" xfId="23773" builtinId="8" hidden="1"/>
    <cellStyle name="Lien hypertexte" xfId="23775" builtinId="8" hidden="1"/>
    <cellStyle name="Lien hypertexte" xfId="23779" builtinId="8" hidden="1"/>
    <cellStyle name="Lien hypertexte" xfId="23781" builtinId="8" hidden="1"/>
    <cellStyle name="Lien hypertexte" xfId="23783" builtinId="8" hidden="1"/>
    <cellStyle name="Lien hypertexte" xfId="23785" builtinId="8" hidden="1"/>
    <cellStyle name="Lien hypertexte" xfId="23787" builtinId="8" hidden="1"/>
    <cellStyle name="Lien hypertexte" xfId="23789" builtinId="8" hidden="1"/>
    <cellStyle name="Lien hypertexte" xfId="23791" builtinId="8" hidden="1"/>
    <cellStyle name="Lien hypertexte" xfId="23795" builtinId="8" hidden="1"/>
    <cellStyle name="Lien hypertexte" xfId="23797" builtinId="8" hidden="1"/>
    <cellStyle name="Lien hypertexte" xfId="23799" builtinId="8" hidden="1"/>
    <cellStyle name="Lien hypertexte" xfId="23801" builtinId="8" hidden="1"/>
    <cellStyle name="Lien hypertexte" xfId="23803" builtinId="8" hidden="1"/>
    <cellStyle name="Lien hypertexte" xfId="23805" builtinId="8" hidden="1"/>
    <cellStyle name="Lien hypertexte" xfId="23807" builtinId="8" hidden="1"/>
    <cellStyle name="Lien hypertexte" xfId="23811" builtinId="8" hidden="1"/>
    <cellStyle name="Lien hypertexte" xfId="23813" builtinId="8" hidden="1"/>
    <cellStyle name="Lien hypertexte" xfId="23815" builtinId="8" hidden="1"/>
    <cellStyle name="Lien hypertexte" xfId="23817" builtinId="8" hidden="1"/>
    <cellStyle name="Lien hypertexte" xfId="23819" builtinId="8" hidden="1"/>
    <cellStyle name="Lien hypertexte" xfId="23821" builtinId="8" hidden="1"/>
    <cellStyle name="Lien hypertexte" xfId="23823" builtinId="8" hidden="1"/>
    <cellStyle name="Lien hypertexte" xfId="23827" builtinId="8" hidden="1"/>
    <cellStyle name="Lien hypertexte" xfId="23829" builtinId="8" hidden="1"/>
    <cellStyle name="Lien hypertexte" xfId="23831" builtinId="8" hidden="1"/>
    <cellStyle name="Lien hypertexte" xfId="23833" builtinId="8" hidden="1"/>
    <cellStyle name="Lien hypertexte" xfId="23835" builtinId="8" hidden="1"/>
    <cellStyle name="Lien hypertexte" xfId="23837" builtinId="8" hidden="1"/>
    <cellStyle name="Lien hypertexte" xfId="23839" builtinId="8" hidden="1"/>
    <cellStyle name="Lien hypertexte" xfId="23843" builtinId="8" hidden="1"/>
    <cellStyle name="Lien hypertexte" xfId="23845" builtinId="8" hidden="1"/>
    <cellStyle name="Lien hypertexte" xfId="23847" builtinId="8" hidden="1"/>
    <cellStyle name="Lien hypertexte" xfId="23849" builtinId="8" hidden="1"/>
    <cellStyle name="Lien hypertexte" xfId="23851" builtinId="8" hidden="1"/>
    <cellStyle name="Lien hypertexte" xfId="23853" builtinId="8" hidden="1"/>
    <cellStyle name="Lien hypertexte" xfId="23855" builtinId="8" hidden="1"/>
    <cellStyle name="Lien hypertexte" xfId="23859" builtinId="8" hidden="1"/>
    <cellStyle name="Lien hypertexte" xfId="23861" builtinId="8" hidden="1"/>
    <cellStyle name="Lien hypertexte" xfId="23863" builtinId="8" hidden="1"/>
    <cellStyle name="Lien hypertexte" xfId="23865" builtinId="8" hidden="1"/>
    <cellStyle name="Lien hypertexte" xfId="23867" builtinId="8" hidden="1"/>
    <cellStyle name="Lien hypertexte" xfId="23869" builtinId="8" hidden="1"/>
    <cellStyle name="Lien hypertexte" xfId="23871" builtinId="8" hidden="1"/>
    <cellStyle name="Lien hypertexte" xfId="23875" builtinId="8" hidden="1"/>
    <cellStyle name="Lien hypertexte" xfId="23877" builtinId="8" hidden="1"/>
    <cellStyle name="Lien hypertexte" xfId="23879" builtinId="8" hidden="1"/>
    <cellStyle name="Lien hypertexte" xfId="23881" builtinId="8" hidden="1"/>
    <cellStyle name="Lien hypertexte" xfId="23883" builtinId="8" hidden="1"/>
    <cellStyle name="Lien hypertexte" xfId="23885" builtinId="8" hidden="1"/>
    <cellStyle name="Lien hypertexte" xfId="23887" builtinId="8" hidden="1"/>
    <cellStyle name="Lien hypertexte" xfId="23891" builtinId="8" hidden="1"/>
    <cellStyle name="Lien hypertexte" xfId="23893" builtinId="8" hidden="1"/>
    <cellStyle name="Lien hypertexte" xfId="23895" builtinId="8" hidden="1"/>
    <cellStyle name="Lien hypertexte" xfId="23897" builtinId="8" hidden="1"/>
    <cellStyle name="Lien hypertexte" xfId="23899" builtinId="8" hidden="1"/>
    <cellStyle name="Lien hypertexte" xfId="23901" builtinId="8" hidden="1"/>
    <cellStyle name="Lien hypertexte" xfId="23903" builtinId="8" hidden="1"/>
    <cellStyle name="Lien hypertexte" xfId="23907" builtinId="8" hidden="1"/>
    <cellStyle name="Lien hypertexte" xfId="23909" builtinId="8" hidden="1"/>
    <cellStyle name="Lien hypertexte" xfId="23911" builtinId="8" hidden="1"/>
    <cellStyle name="Lien hypertexte" xfId="23913" builtinId="8" hidden="1"/>
    <cellStyle name="Lien hypertexte" xfId="23915" builtinId="8" hidden="1"/>
    <cellStyle name="Lien hypertexte" xfId="23917" builtinId="8" hidden="1"/>
    <cellStyle name="Lien hypertexte" xfId="23919" builtinId="8" hidden="1"/>
    <cellStyle name="Lien hypertexte" xfId="23923" builtinId="8" hidden="1"/>
    <cellStyle name="Lien hypertexte" xfId="23925" builtinId="8" hidden="1"/>
    <cellStyle name="Lien hypertexte" xfId="23927" builtinId="8" hidden="1"/>
    <cellStyle name="Lien hypertexte" xfId="23929" builtinId="8" hidden="1"/>
    <cellStyle name="Lien hypertexte" xfId="23931" builtinId="8" hidden="1"/>
    <cellStyle name="Lien hypertexte" xfId="23933" builtinId="8" hidden="1"/>
    <cellStyle name="Lien hypertexte" xfId="23935" builtinId="8" hidden="1"/>
    <cellStyle name="Lien hypertexte" xfId="23939" builtinId="8" hidden="1"/>
    <cellStyle name="Lien hypertexte" xfId="23941" builtinId="8" hidden="1"/>
    <cellStyle name="Lien hypertexte" xfId="23943" builtinId="8" hidden="1"/>
    <cellStyle name="Lien hypertexte" xfId="23945" builtinId="8" hidden="1"/>
    <cellStyle name="Lien hypertexte" xfId="23947" builtinId="8" hidden="1"/>
    <cellStyle name="Lien hypertexte" xfId="23949" builtinId="8" hidden="1"/>
    <cellStyle name="Lien hypertexte" xfId="23951" builtinId="8" hidden="1"/>
    <cellStyle name="Lien hypertexte" xfId="23955" builtinId="8" hidden="1"/>
    <cellStyle name="Lien hypertexte" xfId="23957" builtinId="8" hidden="1"/>
    <cellStyle name="Lien hypertexte" xfId="23959" builtinId="8" hidden="1"/>
    <cellStyle name="Lien hypertexte" xfId="23961" builtinId="8" hidden="1"/>
    <cellStyle name="Lien hypertexte" xfId="23963" builtinId="8" hidden="1"/>
    <cellStyle name="Lien hypertexte" xfId="23965" builtinId="8" hidden="1"/>
    <cellStyle name="Lien hypertexte" xfId="23967" builtinId="8" hidden="1"/>
    <cellStyle name="Lien hypertexte" xfId="23971" builtinId="8" hidden="1"/>
    <cellStyle name="Lien hypertexte" xfId="23973" builtinId="8" hidden="1"/>
    <cellStyle name="Lien hypertexte" xfId="23975" builtinId="8" hidden="1"/>
    <cellStyle name="Lien hypertexte" xfId="23977" builtinId="8" hidden="1"/>
    <cellStyle name="Lien hypertexte" xfId="23979" builtinId="8" hidden="1"/>
    <cellStyle name="Lien hypertexte" xfId="23981" builtinId="8" hidden="1"/>
    <cellStyle name="Lien hypertexte" xfId="23983" builtinId="8" hidden="1"/>
    <cellStyle name="Lien hypertexte" xfId="23987" builtinId="8" hidden="1"/>
    <cellStyle name="Lien hypertexte" xfId="23989" builtinId="8" hidden="1"/>
    <cellStyle name="Lien hypertexte" xfId="23991" builtinId="8" hidden="1"/>
    <cellStyle name="Lien hypertexte" xfId="23993" builtinId="8" hidden="1"/>
    <cellStyle name="Lien hypertexte" xfId="23995" builtinId="8" hidden="1"/>
    <cellStyle name="Lien hypertexte" xfId="23997" builtinId="8" hidden="1"/>
    <cellStyle name="Lien hypertexte" xfId="23999" builtinId="8" hidden="1"/>
    <cellStyle name="Lien hypertexte" xfId="24003" builtinId="8" hidden="1"/>
    <cellStyle name="Lien hypertexte" xfId="24005" builtinId="8" hidden="1"/>
    <cellStyle name="Lien hypertexte" xfId="24007" builtinId="8" hidden="1"/>
    <cellStyle name="Lien hypertexte" xfId="24009" builtinId="8" hidden="1"/>
    <cellStyle name="Lien hypertexte" xfId="24011" builtinId="8" hidden="1"/>
    <cellStyle name="Lien hypertexte" xfId="24013" builtinId="8" hidden="1"/>
    <cellStyle name="Lien hypertexte" xfId="24015" builtinId="8" hidden="1"/>
    <cellStyle name="Lien hypertexte" xfId="24019" builtinId="8" hidden="1"/>
    <cellStyle name="Lien hypertexte" xfId="24021" builtinId="8" hidden="1"/>
    <cellStyle name="Lien hypertexte" xfId="24023" builtinId="8" hidden="1"/>
    <cellStyle name="Lien hypertexte" xfId="24025" builtinId="8" hidden="1"/>
    <cellStyle name="Lien hypertexte" xfId="24027" builtinId="8" hidden="1"/>
    <cellStyle name="Lien hypertexte" xfId="24029" builtinId="8" hidden="1"/>
    <cellStyle name="Lien hypertexte" xfId="24031" builtinId="8" hidden="1"/>
    <cellStyle name="Lien hypertexte" xfId="24035" builtinId="8" hidden="1"/>
    <cellStyle name="Lien hypertexte" xfId="24037" builtinId="8" hidden="1"/>
    <cellStyle name="Lien hypertexte" xfId="24039" builtinId="8" hidden="1"/>
    <cellStyle name="Lien hypertexte" xfId="24041" builtinId="8" hidden="1"/>
    <cellStyle name="Lien hypertexte" xfId="24043" builtinId="8" hidden="1"/>
    <cellStyle name="Lien hypertexte" xfId="24045" builtinId="8" hidden="1"/>
    <cellStyle name="Lien hypertexte" xfId="24047" builtinId="8" hidden="1"/>
    <cellStyle name="Lien hypertexte" xfId="24051" builtinId="8" hidden="1"/>
    <cellStyle name="Lien hypertexte" xfId="24053" builtinId="8" hidden="1"/>
    <cellStyle name="Lien hypertexte" xfId="24055" builtinId="8" hidden="1"/>
    <cellStyle name="Lien hypertexte" xfId="24057" builtinId="8" hidden="1"/>
    <cellStyle name="Lien hypertexte" xfId="24059" builtinId="8" hidden="1"/>
    <cellStyle name="Lien hypertexte" xfId="24061" builtinId="8" hidden="1"/>
    <cellStyle name="Lien hypertexte" xfId="24063" builtinId="8" hidden="1"/>
    <cellStyle name="Lien hypertexte" xfId="24067" builtinId="8" hidden="1"/>
    <cellStyle name="Lien hypertexte" xfId="24069" builtinId="8" hidden="1"/>
    <cellStyle name="Lien hypertexte" xfId="24071" builtinId="8" hidden="1"/>
    <cellStyle name="Lien hypertexte" xfId="24073" builtinId="8" hidden="1"/>
    <cellStyle name="Lien hypertexte" xfId="24075" builtinId="8" hidden="1"/>
    <cellStyle name="Lien hypertexte" xfId="24077" builtinId="8" hidden="1"/>
    <cellStyle name="Lien hypertexte" xfId="24079" builtinId="8" hidden="1"/>
    <cellStyle name="Lien hypertexte" xfId="24083" builtinId="8" hidden="1"/>
    <cellStyle name="Lien hypertexte" xfId="24085" builtinId="8" hidden="1"/>
    <cellStyle name="Lien hypertexte" xfId="24087" builtinId="8" hidden="1"/>
    <cellStyle name="Lien hypertexte" xfId="24089" builtinId="8" hidden="1"/>
    <cellStyle name="Lien hypertexte" xfId="24091" builtinId="8" hidden="1"/>
    <cellStyle name="Lien hypertexte" xfId="24093" builtinId="8" hidden="1"/>
    <cellStyle name="Lien hypertexte" xfId="24095" builtinId="8" hidden="1"/>
    <cellStyle name="Lien hypertexte" xfId="24099" builtinId="8" hidden="1"/>
    <cellStyle name="Lien hypertexte" xfId="24101" builtinId="8" hidden="1"/>
    <cellStyle name="Lien hypertexte" xfId="24103" builtinId="8" hidden="1"/>
    <cellStyle name="Lien hypertexte" xfId="24105" builtinId="8" hidden="1"/>
    <cellStyle name="Lien hypertexte" xfId="24107" builtinId="8" hidden="1"/>
    <cellStyle name="Lien hypertexte" xfId="24109" builtinId="8" hidden="1"/>
    <cellStyle name="Lien hypertexte" xfId="24111" builtinId="8" hidden="1"/>
    <cellStyle name="Lien hypertexte" xfId="24115" builtinId="8" hidden="1"/>
    <cellStyle name="Lien hypertexte" xfId="24117" builtinId="8" hidden="1"/>
    <cellStyle name="Lien hypertexte" xfId="24119" builtinId="8" hidden="1"/>
    <cellStyle name="Lien hypertexte" xfId="24121" builtinId="8" hidden="1"/>
    <cellStyle name="Lien hypertexte" xfId="24123" builtinId="8" hidden="1"/>
    <cellStyle name="Lien hypertexte" xfId="24125" builtinId="8" hidden="1"/>
    <cellStyle name="Lien hypertexte" xfId="24127" builtinId="8" hidden="1"/>
    <cellStyle name="Lien hypertexte" xfId="24131" builtinId="8" hidden="1"/>
    <cellStyle name="Lien hypertexte" xfId="24133" builtinId="8" hidden="1"/>
    <cellStyle name="Lien hypertexte" xfId="24135" builtinId="8" hidden="1"/>
    <cellStyle name="Lien hypertexte" xfId="24137" builtinId="8" hidden="1"/>
    <cellStyle name="Lien hypertexte" xfId="24139" builtinId="8" hidden="1"/>
    <cellStyle name="Lien hypertexte" xfId="24141" builtinId="8" hidden="1"/>
    <cellStyle name="Lien hypertexte" xfId="24143" builtinId="8" hidden="1"/>
    <cellStyle name="Lien hypertexte" xfId="24147" builtinId="8" hidden="1"/>
    <cellStyle name="Lien hypertexte" xfId="24149" builtinId="8" hidden="1"/>
    <cellStyle name="Lien hypertexte" xfId="24151" builtinId="8" hidden="1"/>
    <cellStyle name="Lien hypertexte" xfId="24153" builtinId="8" hidden="1"/>
    <cellStyle name="Lien hypertexte" xfId="24155" builtinId="8" hidden="1"/>
    <cellStyle name="Lien hypertexte" xfId="24157" builtinId="8" hidden="1"/>
    <cellStyle name="Lien hypertexte" xfId="24159" builtinId="8" hidden="1"/>
    <cellStyle name="Lien hypertexte" xfId="24163" builtinId="8" hidden="1"/>
    <cellStyle name="Lien hypertexte" xfId="24165" builtinId="8" hidden="1"/>
    <cellStyle name="Lien hypertexte" xfId="24167" builtinId="8" hidden="1"/>
    <cellStyle name="Lien hypertexte" xfId="24169" builtinId="8" hidden="1"/>
    <cellStyle name="Lien hypertexte" xfId="24171" builtinId="8" hidden="1"/>
    <cellStyle name="Lien hypertexte" xfId="24173" builtinId="8" hidden="1"/>
    <cellStyle name="Lien hypertexte" xfId="24175" builtinId="8" hidden="1"/>
    <cellStyle name="Lien hypertexte" xfId="24179" builtinId="8" hidden="1"/>
    <cellStyle name="Lien hypertexte" xfId="24181" builtinId="8" hidden="1"/>
    <cellStyle name="Lien hypertexte" xfId="24183" builtinId="8" hidden="1"/>
    <cellStyle name="Lien hypertexte" xfId="24185" builtinId="8" hidden="1"/>
    <cellStyle name="Lien hypertexte" xfId="24187" builtinId="8" hidden="1"/>
    <cellStyle name="Lien hypertexte" xfId="24189" builtinId="8" hidden="1"/>
    <cellStyle name="Lien hypertexte" xfId="24191" builtinId="8" hidden="1"/>
    <cellStyle name="Lien hypertexte" xfId="24195" builtinId="8" hidden="1"/>
    <cellStyle name="Lien hypertexte" xfId="24197" builtinId="8" hidden="1"/>
    <cellStyle name="Lien hypertexte" xfId="24199" builtinId="8" hidden="1"/>
    <cellStyle name="Lien hypertexte" xfId="24201" builtinId="8" hidden="1"/>
    <cellStyle name="Lien hypertexte" xfId="24203" builtinId="8" hidden="1"/>
    <cellStyle name="Lien hypertexte" xfId="24205" builtinId="8" hidden="1"/>
    <cellStyle name="Lien hypertexte" xfId="24207" builtinId="8" hidden="1"/>
    <cellStyle name="Lien hypertexte" xfId="24211" builtinId="8" hidden="1"/>
    <cellStyle name="Lien hypertexte" xfId="24213" builtinId="8" hidden="1"/>
    <cellStyle name="Lien hypertexte" xfId="24215" builtinId="8" hidden="1"/>
    <cellStyle name="Lien hypertexte" xfId="24217" builtinId="8" hidden="1"/>
    <cellStyle name="Lien hypertexte" xfId="24219" builtinId="8" hidden="1"/>
    <cellStyle name="Lien hypertexte" xfId="24221" builtinId="8" hidden="1"/>
    <cellStyle name="Lien hypertexte" xfId="24223" builtinId="8" hidden="1"/>
    <cellStyle name="Lien hypertexte" xfId="24227" builtinId="8" hidden="1"/>
    <cellStyle name="Lien hypertexte" xfId="24229" builtinId="8" hidden="1"/>
    <cellStyle name="Lien hypertexte" xfId="24231" builtinId="8" hidden="1"/>
    <cellStyle name="Lien hypertexte" xfId="24233" builtinId="8" hidden="1"/>
    <cellStyle name="Lien hypertexte" xfId="24235" builtinId="8" hidden="1"/>
    <cellStyle name="Lien hypertexte" xfId="24237" builtinId="8" hidden="1"/>
    <cellStyle name="Lien hypertexte" xfId="24239" builtinId="8" hidden="1"/>
    <cellStyle name="Lien hypertexte" xfId="24243" builtinId="8" hidden="1"/>
    <cellStyle name="Lien hypertexte" xfId="24245" builtinId="8" hidden="1"/>
    <cellStyle name="Lien hypertexte" xfId="24247" builtinId="8" hidden="1"/>
    <cellStyle name="Lien hypertexte" xfId="24249" builtinId="8" hidden="1"/>
    <cellStyle name="Lien hypertexte" xfId="24251" builtinId="8" hidden="1"/>
    <cellStyle name="Lien hypertexte" xfId="24253" builtinId="8" hidden="1"/>
    <cellStyle name="Lien hypertexte" xfId="24255" builtinId="8" hidden="1"/>
    <cellStyle name="Lien hypertexte" xfId="24259" builtinId="8" hidden="1"/>
    <cellStyle name="Lien hypertexte" xfId="24261" builtinId="8" hidden="1"/>
    <cellStyle name="Lien hypertexte" xfId="24263" builtinId="8" hidden="1"/>
    <cellStyle name="Lien hypertexte" xfId="24265" builtinId="8" hidden="1"/>
    <cellStyle name="Lien hypertexte" xfId="24267" builtinId="8" hidden="1"/>
    <cellStyle name="Lien hypertexte" xfId="24269" builtinId="8" hidden="1"/>
    <cellStyle name="Lien hypertexte" xfId="24271" builtinId="8" hidden="1"/>
    <cellStyle name="Lien hypertexte" xfId="24275" builtinId="8" hidden="1"/>
    <cellStyle name="Lien hypertexte" xfId="24277" builtinId="8" hidden="1"/>
    <cellStyle name="Lien hypertexte" xfId="24279" builtinId="8" hidden="1"/>
    <cellStyle name="Lien hypertexte" xfId="24281" builtinId="8" hidden="1"/>
    <cellStyle name="Lien hypertexte" xfId="24283" builtinId="8" hidden="1"/>
    <cellStyle name="Lien hypertexte" xfId="24285" builtinId="8" hidden="1"/>
    <cellStyle name="Lien hypertexte" xfId="24287" builtinId="8" hidden="1"/>
    <cellStyle name="Lien hypertexte" xfId="24291" builtinId="8" hidden="1"/>
    <cellStyle name="Lien hypertexte" xfId="24293" builtinId="8" hidden="1"/>
    <cellStyle name="Lien hypertexte" xfId="24295" builtinId="8" hidden="1"/>
    <cellStyle name="Lien hypertexte" xfId="24297" builtinId="8" hidden="1"/>
    <cellStyle name="Lien hypertexte" xfId="24299" builtinId="8" hidden="1"/>
    <cellStyle name="Lien hypertexte" xfId="24301" builtinId="8" hidden="1"/>
    <cellStyle name="Lien hypertexte" xfId="24303" builtinId="8" hidden="1"/>
    <cellStyle name="Lien hypertexte" xfId="24307" builtinId="8" hidden="1"/>
    <cellStyle name="Lien hypertexte" xfId="24309" builtinId="8" hidden="1"/>
    <cellStyle name="Lien hypertexte" xfId="24311" builtinId="8" hidden="1"/>
    <cellStyle name="Lien hypertexte" xfId="24313" builtinId="8" hidden="1"/>
    <cellStyle name="Lien hypertexte" xfId="24315" builtinId="8" hidden="1"/>
    <cellStyle name="Lien hypertexte" xfId="24317" builtinId="8" hidden="1"/>
    <cellStyle name="Lien hypertexte" xfId="24319" builtinId="8" hidden="1"/>
    <cellStyle name="Lien hypertexte" xfId="24323" builtinId="8" hidden="1"/>
    <cellStyle name="Lien hypertexte" xfId="24325" builtinId="8" hidden="1"/>
    <cellStyle name="Lien hypertexte" xfId="24327" builtinId="8" hidden="1"/>
    <cellStyle name="Lien hypertexte" xfId="24329" builtinId="8" hidden="1"/>
    <cellStyle name="Lien hypertexte" xfId="24331" builtinId="8" hidden="1"/>
    <cellStyle name="Lien hypertexte" xfId="24333" builtinId="8" hidden="1"/>
    <cellStyle name="Lien hypertexte" xfId="24335" builtinId="8" hidden="1"/>
    <cellStyle name="Lien hypertexte" xfId="24339" builtinId="8" hidden="1"/>
    <cellStyle name="Lien hypertexte" xfId="24341" builtinId="8" hidden="1"/>
    <cellStyle name="Lien hypertexte" xfId="24343" builtinId="8" hidden="1"/>
    <cellStyle name="Lien hypertexte" xfId="24345" builtinId="8" hidden="1"/>
    <cellStyle name="Lien hypertexte" xfId="24347" builtinId="8" hidden="1"/>
    <cellStyle name="Lien hypertexte" xfId="24349" builtinId="8" hidden="1"/>
    <cellStyle name="Lien hypertexte" xfId="24351" builtinId="8" hidden="1"/>
    <cellStyle name="Lien hypertexte" xfId="24355" builtinId="8" hidden="1"/>
    <cellStyle name="Lien hypertexte" xfId="24357" builtinId="8" hidden="1"/>
    <cellStyle name="Lien hypertexte" xfId="24359" builtinId="8" hidden="1"/>
    <cellStyle name="Lien hypertexte" xfId="24361" builtinId="8" hidden="1"/>
    <cellStyle name="Lien hypertexte" xfId="24363" builtinId="8" hidden="1"/>
    <cellStyle name="Lien hypertexte" xfId="24365" builtinId="8" hidden="1"/>
    <cellStyle name="Lien hypertexte" xfId="24367" builtinId="8" hidden="1"/>
    <cellStyle name="Lien hypertexte" xfId="24371" builtinId="8" hidden="1"/>
    <cellStyle name="Lien hypertexte" xfId="24373" builtinId="8" hidden="1"/>
    <cellStyle name="Lien hypertexte" xfId="24375" builtinId="8" hidden="1"/>
    <cellStyle name="Lien hypertexte" xfId="24377" builtinId="8" hidden="1"/>
    <cellStyle name="Lien hypertexte" xfId="24379" builtinId="8" hidden="1"/>
    <cellStyle name="Lien hypertexte" xfId="24381" builtinId="8" hidden="1"/>
    <cellStyle name="Lien hypertexte" xfId="24383" builtinId="8" hidden="1"/>
    <cellStyle name="Lien hypertexte" xfId="24387" builtinId="8" hidden="1"/>
    <cellStyle name="Lien hypertexte" xfId="24389" builtinId="8" hidden="1"/>
    <cellStyle name="Lien hypertexte" xfId="24391" builtinId="8" hidden="1"/>
    <cellStyle name="Lien hypertexte" xfId="24393" builtinId="8" hidden="1"/>
    <cellStyle name="Lien hypertexte" xfId="24395" builtinId="8" hidden="1"/>
    <cellStyle name="Lien hypertexte" xfId="24397" builtinId="8" hidden="1"/>
    <cellStyle name="Lien hypertexte" xfId="24399" builtinId="8" hidden="1"/>
    <cellStyle name="Lien hypertexte" xfId="24403" builtinId="8" hidden="1"/>
    <cellStyle name="Lien hypertexte" xfId="24405" builtinId="8" hidden="1"/>
    <cellStyle name="Lien hypertexte" xfId="24407" builtinId="8" hidden="1"/>
    <cellStyle name="Lien hypertexte" xfId="24409" builtinId="8" hidden="1"/>
    <cellStyle name="Lien hypertexte" xfId="24411" builtinId="8" hidden="1"/>
    <cellStyle name="Lien hypertexte" xfId="24413" builtinId="8" hidden="1"/>
    <cellStyle name="Lien hypertexte" xfId="24415" builtinId="8" hidden="1"/>
    <cellStyle name="Lien hypertexte" xfId="24419" builtinId="8" hidden="1"/>
    <cellStyle name="Lien hypertexte" xfId="24421" builtinId="8" hidden="1"/>
    <cellStyle name="Lien hypertexte" xfId="24423" builtinId="8" hidden="1"/>
    <cellStyle name="Lien hypertexte" xfId="24425" builtinId="8" hidden="1"/>
    <cellStyle name="Lien hypertexte" xfId="24427" builtinId="8" hidden="1"/>
    <cellStyle name="Lien hypertexte" xfId="24429" builtinId="8" hidden="1"/>
    <cellStyle name="Lien hypertexte" xfId="24431" builtinId="8" hidden="1"/>
    <cellStyle name="Lien hypertexte" xfId="24435" builtinId="8" hidden="1"/>
    <cellStyle name="Lien hypertexte" xfId="24437" builtinId="8" hidden="1"/>
    <cellStyle name="Lien hypertexte" xfId="24439" builtinId="8" hidden="1"/>
    <cellStyle name="Lien hypertexte" xfId="24441" builtinId="8" hidden="1"/>
    <cellStyle name="Lien hypertexte" xfId="24443" builtinId="8" hidden="1"/>
    <cellStyle name="Lien hypertexte" xfId="24445" builtinId="8" hidden="1"/>
    <cellStyle name="Lien hypertexte" xfId="24447" builtinId="8" hidden="1"/>
    <cellStyle name="Lien hypertexte" xfId="24451" builtinId="8" hidden="1"/>
    <cellStyle name="Lien hypertexte" xfId="24453" builtinId="8" hidden="1"/>
    <cellStyle name="Lien hypertexte" xfId="24455" builtinId="8" hidden="1"/>
    <cellStyle name="Lien hypertexte" xfId="24457" builtinId="8" hidden="1"/>
    <cellStyle name="Lien hypertexte" xfId="24459" builtinId="8" hidden="1"/>
    <cellStyle name="Lien hypertexte" xfId="24461" builtinId="8" hidden="1"/>
    <cellStyle name="Lien hypertexte" xfId="24463" builtinId="8" hidden="1"/>
    <cellStyle name="Lien hypertexte" xfId="24467" builtinId="8" hidden="1"/>
    <cellStyle name="Lien hypertexte" xfId="24469" builtinId="8" hidden="1"/>
    <cellStyle name="Lien hypertexte" xfId="24471" builtinId="8" hidden="1"/>
    <cellStyle name="Lien hypertexte" xfId="24473" builtinId="8" hidden="1"/>
    <cellStyle name="Lien hypertexte" xfId="24475" builtinId="8" hidden="1"/>
    <cellStyle name="Lien hypertexte" xfId="24477" builtinId="8" hidden="1"/>
    <cellStyle name="Lien hypertexte" xfId="24479" builtinId="8" hidden="1"/>
    <cellStyle name="Lien hypertexte" xfId="24483" builtinId="8" hidden="1"/>
    <cellStyle name="Lien hypertexte" xfId="24485" builtinId="8" hidden="1"/>
    <cellStyle name="Lien hypertexte" xfId="24487" builtinId="8" hidden="1"/>
    <cellStyle name="Lien hypertexte" xfId="24489" builtinId="8" hidden="1"/>
    <cellStyle name="Lien hypertexte" xfId="24491" builtinId="8" hidden="1"/>
    <cellStyle name="Lien hypertexte" xfId="24493" builtinId="8" hidden="1"/>
    <cellStyle name="Lien hypertexte" xfId="24495" builtinId="8" hidden="1"/>
    <cellStyle name="Lien hypertexte" xfId="24499" builtinId="8" hidden="1"/>
    <cellStyle name="Lien hypertexte" xfId="24501" builtinId="8" hidden="1"/>
    <cellStyle name="Lien hypertexte" xfId="24503" builtinId="8" hidden="1"/>
    <cellStyle name="Lien hypertexte" xfId="24505" builtinId="8" hidden="1"/>
    <cellStyle name="Lien hypertexte" xfId="24507" builtinId="8" hidden="1"/>
    <cellStyle name="Lien hypertexte" xfId="24509" builtinId="8" hidden="1"/>
    <cellStyle name="Lien hypertexte" xfId="24511" builtinId="8" hidden="1"/>
    <cellStyle name="Lien hypertexte" xfId="24515" builtinId="8" hidden="1"/>
    <cellStyle name="Lien hypertexte" xfId="24517" builtinId="8" hidden="1"/>
    <cellStyle name="Lien hypertexte" xfId="24519" builtinId="8" hidden="1"/>
    <cellStyle name="Lien hypertexte" xfId="24521" builtinId="8" hidden="1"/>
    <cellStyle name="Lien hypertexte" xfId="24523" builtinId="8" hidden="1"/>
    <cellStyle name="Lien hypertexte" xfId="24525" builtinId="8" hidden="1"/>
    <cellStyle name="Lien hypertexte" xfId="24527" builtinId="8" hidden="1"/>
    <cellStyle name="Lien hypertexte" xfId="24531" builtinId="8" hidden="1"/>
    <cellStyle name="Lien hypertexte" xfId="24533" builtinId="8" hidden="1"/>
    <cellStyle name="Lien hypertexte" xfId="24535" builtinId="8" hidden="1"/>
    <cellStyle name="Lien hypertexte" xfId="24537" builtinId="8" hidden="1"/>
    <cellStyle name="Lien hypertexte" xfId="24539" builtinId="8" hidden="1"/>
    <cellStyle name="Lien hypertexte" xfId="24541" builtinId="8" hidden="1"/>
    <cellStyle name="Lien hypertexte" xfId="24543" builtinId="8" hidden="1"/>
    <cellStyle name="Lien hypertexte" xfId="24547" builtinId="8" hidden="1"/>
    <cellStyle name="Lien hypertexte" xfId="24549" builtinId="8" hidden="1"/>
    <cellStyle name="Lien hypertexte" xfId="24551" builtinId="8" hidden="1"/>
    <cellStyle name="Lien hypertexte" xfId="24553" builtinId="8" hidden="1"/>
    <cellStyle name="Lien hypertexte" xfId="24555" builtinId="8" hidden="1"/>
    <cellStyle name="Lien hypertexte" xfId="24557" builtinId="8" hidden="1"/>
    <cellStyle name="Lien hypertexte" xfId="24559" builtinId="8" hidden="1"/>
    <cellStyle name="Lien hypertexte" xfId="24563" builtinId="8" hidden="1"/>
    <cellStyle name="Lien hypertexte" xfId="24565" builtinId="8" hidden="1"/>
    <cellStyle name="Lien hypertexte" xfId="24567" builtinId="8" hidden="1"/>
    <cellStyle name="Lien hypertexte" xfId="24569" builtinId="8" hidden="1"/>
    <cellStyle name="Lien hypertexte" xfId="24571" builtinId="8" hidden="1"/>
    <cellStyle name="Lien hypertexte" xfId="24573" builtinId="8" hidden="1"/>
    <cellStyle name="Lien hypertexte" xfId="24575" builtinId="8" hidden="1"/>
    <cellStyle name="Lien hypertexte" xfId="24579" builtinId="8" hidden="1"/>
    <cellStyle name="Lien hypertexte" xfId="24581" builtinId="8" hidden="1"/>
    <cellStyle name="Lien hypertexte" xfId="24583" builtinId="8" hidden="1"/>
    <cellStyle name="Lien hypertexte" xfId="24585" builtinId="8" hidden="1"/>
    <cellStyle name="Lien hypertexte" xfId="24587" builtinId="8" hidden="1"/>
    <cellStyle name="Lien hypertexte" xfId="24589" builtinId="8" hidden="1"/>
    <cellStyle name="Lien hypertexte" xfId="24591" builtinId="8" hidden="1"/>
    <cellStyle name="Lien hypertexte" xfId="24595" builtinId="8" hidden="1"/>
    <cellStyle name="Lien hypertexte" xfId="24597" builtinId="8" hidden="1"/>
    <cellStyle name="Lien hypertexte" xfId="24599" builtinId="8" hidden="1"/>
    <cellStyle name="Lien hypertexte" xfId="24601" builtinId="8" hidden="1"/>
    <cellStyle name="Lien hypertexte" xfId="24603" builtinId="8" hidden="1"/>
    <cellStyle name="Lien hypertexte" xfId="24605" builtinId="8" hidden="1"/>
    <cellStyle name="Lien hypertexte" xfId="24607" builtinId="8" hidden="1"/>
    <cellStyle name="Lien hypertexte" xfId="24611" builtinId="8" hidden="1"/>
    <cellStyle name="Lien hypertexte" xfId="24609" builtinId="8" hidden="1"/>
    <cellStyle name="Lien hypertexte" xfId="24593" builtinId="8" hidden="1"/>
    <cellStyle name="Lien hypertexte" xfId="24577" builtinId="8" hidden="1"/>
    <cellStyle name="Lien hypertexte" xfId="24561" builtinId="8" hidden="1"/>
    <cellStyle name="Lien hypertexte" xfId="24545" builtinId="8" hidden="1"/>
    <cellStyle name="Lien hypertexte" xfId="24529" builtinId="8" hidden="1"/>
    <cellStyle name="Lien hypertexte" xfId="24513" builtinId="8" hidden="1"/>
    <cellStyle name="Lien hypertexte" xfId="24497" builtinId="8" hidden="1"/>
    <cellStyle name="Lien hypertexte" xfId="24481" builtinId="8" hidden="1"/>
    <cellStyle name="Lien hypertexte" xfId="24465" builtinId="8" hidden="1"/>
    <cellStyle name="Lien hypertexte" xfId="24449" builtinId="8" hidden="1"/>
    <cellStyle name="Lien hypertexte" xfId="24433" builtinId="8" hidden="1"/>
    <cellStyle name="Lien hypertexte" xfId="24417" builtinId="8" hidden="1"/>
    <cellStyle name="Lien hypertexte" xfId="24401" builtinId="8" hidden="1"/>
    <cellStyle name="Lien hypertexte" xfId="24385" builtinId="8" hidden="1"/>
    <cellStyle name="Lien hypertexte" xfId="24369" builtinId="8" hidden="1"/>
    <cellStyle name="Lien hypertexte" xfId="24353" builtinId="8" hidden="1"/>
    <cellStyle name="Lien hypertexte" xfId="24337" builtinId="8" hidden="1"/>
    <cellStyle name="Lien hypertexte" xfId="24321" builtinId="8" hidden="1"/>
    <cellStyle name="Lien hypertexte" xfId="24305" builtinId="8" hidden="1"/>
    <cellStyle name="Lien hypertexte" xfId="24289" builtinId="8" hidden="1"/>
    <cellStyle name="Lien hypertexte" xfId="24273" builtinId="8" hidden="1"/>
    <cellStyle name="Lien hypertexte" xfId="24257" builtinId="8" hidden="1"/>
    <cellStyle name="Lien hypertexte" xfId="24241" builtinId="8" hidden="1"/>
    <cellStyle name="Lien hypertexte" xfId="24225" builtinId="8" hidden="1"/>
    <cellStyle name="Lien hypertexte" xfId="24209" builtinId="8" hidden="1"/>
    <cellStyle name="Lien hypertexte" xfId="24193" builtinId="8" hidden="1"/>
    <cellStyle name="Lien hypertexte" xfId="24177" builtinId="8" hidden="1"/>
    <cellStyle name="Lien hypertexte" xfId="24161" builtinId="8" hidden="1"/>
    <cellStyle name="Lien hypertexte" xfId="24145" builtinId="8" hidden="1"/>
    <cellStyle name="Lien hypertexte" xfId="24129" builtinId="8" hidden="1"/>
    <cellStyle name="Lien hypertexte" xfId="24113" builtinId="8" hidden="1"/>
    <cellStyle name="Lien hypertexte" xfId="24097" builtinId="8" hidden="1"/>
    <cellStyle name="Lien hypertexte" xfId="24081" builtinId="8" hidden="1"/>
    <cellStyle name="Lien hypertexte" xfId="24065" builtinId="8" hidden="1"/>
    <cellStyle name="Lien hypertexte" xfId="24049" builtinId="8" hidden="1"/>
    <cellStyle name="Lien hypertexte" xfId="24033" builtinId="8" hidden="1"/>
    <cellStyle name="Lien hypertexte" xfId="24017" builtinId="8" hidden="1"/>
    <cellStyle name="Lien hypertexte" xfId="24001" builtinId="8" hidden="1"/>
    <cellStyle name="Lien hypertexte" xfId="23985" builtinId="8" hidden="1"/>
    <cellStyle name="Lien hypertexte" xfId="23969" builtinId="8" hidden="1"/>
    <cellStyle name="Lien hypertexte" xfId="23953" builtinId="8" hidden="1"/>
    <cellStyle name="Lien hypertexte" xfId="23937" builtinId="8" hidden="1"/>
    <cellStyle name="Lien hypertexte" xfId="23921" builtinId="8" hidden="1"/>
    <cellStyle name="Lien hypertexte" xfId="23905" builtinId="8" hidden="1"/>
    <cellStyle name="Lien hypertexte" xfId="23889" builtinId="8" hidden="1"/>
    <cellStyle name="Lien hypertexte" xfId="23873" builtinId="8" hidden="1"/>
    <cellStyle name="Lien hypertexte" xfId="23857" builtinId="8" hidden="1"/>
    <cellStyle name="Lien hypertexte" xfId="23841" builtinId="8" hidden="1"/>
    <cellStyle name="Lien hypertexte" xfId="23825" builtinId="8" hidden="1"/>
    <cellStyle name="Lien hypertexte" xfId="23809" builtinId="8" hidden="1"/>
    <cellStyle name="Lien hypertexte" xfId="23793" builtinId="8" hidden="1"/>
    <cellStyle name="Lien hypertexte" xfId="23777" builtinId="8" hidden="1"/>
    <cellStyle name="Lien hypertexte" xfId="23761" builtinId="8" hidden="1"/>
    <cellStyle name="Lien hypertexte" xfId="23745" builtinId="8" hidden="1"/>
    <cellStyle name="Lien hypertexte" xfId="23729" builtinId="8" hidden="1"/>
    <cellStyle name="Lien hypertexte" xfId="23713" builtinId="8" hidden="1"/>
    <cellStyle name="Lien hypertexte" xfId="23697" builtinId="8" hidden="1"/>
    <cellStyle name="Lien hypertexte" xfId="23681" builtinId="8" hidden="1"/>
    <cellStyle name="Lien hypertexte" xfId="23665" builtinId="8" hidden="1"/>
    <cellStyle name="Lien hypertexte" xfId="23649" builtinId="8" hidden="1"/>
    <cellStyle name="Lien hypertexte" xfId="23633" builtinId="8" hidden="1"/>
    <cellStyle name="Lien hypertexte" xfId="23617" builtinId="8" hidden="1"/>
    <cellStyle name="Lien hypertexte" xfId="23601" builtinId="8" hidden="1"/>
    <cellStyle name="Lien hypertexte" xfId="23585" builtinId="8" hidden="1"/>
    <cellStyle name="Lien hypertexte" xfId="23569" builtinId="8" hidden="1"/>
    <cellStyle name="Lien hypertexte" xfId="23553" builtinId="8" hidden="1"/>
    <cellStyle name="Lien hypertexte" xfId="23537" builtinId="8" hidden="1"/>
    <cellStyle name="Lien hypertexte" xfId="23521" builtinId="8" hidden="1"/>
    <cellStyle name="Lien hypertexte" xfId="23505" builtinId="8" hidden="1"/>
    <cellStyle name="Lien hypertexte" xfId="23489" builtinId="8" hidden="1"/>
    <cellStyle name="Lien hypertexte" xfId="23473" builtinId="8" hidden="1"/>
    <cellStyle name="Lien hypertexte" xfId="23457" builtinId="8" hidden="1"/>
    <cellStyle name="Lien hypertexte" xfId="23441" builtinId="8" hidden="1"/>
    <cellStyle name="Lien hypertexte" xfId="23425" builtinId="8" hidden="1"/>
    <cellStyle name="Lien hypertexte" xfId="23409" builtinId="8" hidden="1"/>
    <cellStyle name="Lien hypertexte" xfId="23393" builtinId="8" hidden="1"/>
    <cellStyle name="Lien hypertexte" xfId="23377" builtinId="8" hidden="1"/>
    <cellStyle name="Lien hypertexte" xfId="23361" builtinId="8" hidden="1"/>
    <cellStyle name="Lien hypertexte" xfId="23345" builtinId="8" hidden="1"/>
    <cellStyle name="Lien hypertexte" xfId="23329" builtinId="8" hidden="1"/>
    <cellStyle name="Lien hypertexte" xfId="23313" builtinId="8" hidden="1"/>
    <cellStyle name="Lien hypertexte" xfId="23297" builtinId="8" hidden="1"/>
    <cellStyle name="Lien hypertexte" xfId="23281" builtinId="8" hidden="1"/>
    <cellStyle name="Lien hypertexte" xfId="23265" builtinId="8" hidden="1"/>
    <cellStyle name="Lien hypertexte" xfId="23249" builtinId="8" hidden="1"/>
    <cellStyle name="Lien hypertexte" xfId="23233" builtinId="8" hidden="1"/>
    <cellStyle name="Lien hypertexte" xfId="23217" builtinId="8" hidden="1"/>
    <cellStyle name="Lien hypertexte" xfId="23201" builtinId="8" hidden="1"/>
    <cellStyle name="Lien hypertexte" xfId="23185" builtinId="8" hidden="1"/>
    <cellStyle name="Lien hypertexte" xfId="23169" builtinId="8" hidden="1"/>
    <cellStyle name="Lien hypertexte" xfId="23153" builtinId="8" hidden="1"/>
    <cellStyle name="Lien hypertexte" xfId="23137" builtinId="8" hidden="1"/>
    <cellStyle name="Lien hypertexte" xfId="23121" builtinId="8" hidden="1"/>
    <cellStyle name="Lien hypertexte" xfId="23105" builtinId="8" hidden="1"/>
    <cellStyle name="Lien hypertexte" xfId="23089" builtinId="8" hidden="1"/>
    <cellStyle name="Lien hypertexte" xfId="23073" builtinId="8" hidden="1"/>
    <cellStyle name="Lien hypertexte" xfId="23057" builtinId="8" hidden="1"/>
    <cellStyle name="Lien hypertexte" xfId="23041" builtinId="8" hidden="1"/>
    <cellStyle name="Lien hypertexte" xfId="23025" builtinId="8" hidden="1"/>
    <cellStyle name="Lien hypertexte" xfId="23009" builtinId="8" hidden="1"/>
    <cellStyle name="Lien hypertexte" xfId="22993" builtinId="8" hidden="1"/>
    <cellStyle name="Lien hypertexte" xfId="22977" builtinId="8" hidden="1"/>
    <cellStyle name="Lien hypertexte" xfId="22961" builtinId="8" hidden="1"/>
    <cellStyle name="Lien hypertexte" xfId="22945" builtinId="8" hidden="1"/>
    <cellStyle name="Lien hypertexte" xfId="22929" builtinId="8" hidden="1"/>
    <cellStyle name="Lien hypertexte" xfId="22913" builtinId="8" hidden="1"/>
    <cellStyle name="Lien hypertexte" xfId="22897" builtinId="8" hidden="1"/>
    <cellStyle name="Lien hypertexte" xfId="22881" builtinId="8" hidden="1"/>
    <cellStyle name="Lien hypertexte" xfId="22865" builtinId="8" hidden="1"/>
    <cellStyle name="Lien hypertexte" xfId="22849" builtinId="8" hidden="1"/>
    <cellStyle name="Lien hypertexte" xfId="22833" builtinId="8" hidden="1"/>
    <cellStyle name="Lien hypertexte" xfId="22817" builtinId="8" hidden="1"/>
    <cellStyle name="Lien hypertexte" xfId="22801" builtinId="8" hidden="1"/>
    <cellStyle name="Lien hypertexte" xfId="22785" builtinId="8" hidden="1"/>
    <cellStyle name="Lien hypertexte" xfId="22769" builtinId="8" hidden="1"/>
    <cellStyle name="Lien hypertexte" xfId="22753" builtinId="8" hidden="1"/>
    <cellStyle name="Lien hypertexte" xfId="22737" builtinId="8" hidden="1"/>
    <cellStyle name="Lien hypertexte" xfId="22721" builtinId="8" hidden="1"/>
    <cellStyle name="Lien hypertexte" xfId="22705" builtinId="8" hidden="1"/>
    <cellStyle name="Lien hypertexte" xfId="22689" builtinId="8" hidden="1"/>
    <cellStyle name="Lien hypertexte" xfId="22673" builtinId="8" hidden="1"/>
    <cellStyle name="Lien hypertexte" xfId="22657" builtinId="8" hidden="1"/>
    <cellStyle name="Lien hypertexte" xfId="22641" builtinId="8" hidden="1"/>
    <cellStyle name="Lien hypertexte" xfId="22625" builtinId="8" hidden="1"/>
    <cellStyle name="Lien hypertexte" xfId="22609" builtinId="8" hidden="1"/>
    <cellStyle name="Lien hypertexte" xfId="22593" builtinId="8" hidden="1"/>
    <cellStyle name="Lien hypertexte" xfId="22577" builtinId="8" hidden="1"/>
    <cellStyle name="Lien hypertexte" xfId="22561" builtinId="8" hidden="1"/>
    <cellStyle name="Lien hypertexte" xfId="22545" builtinId="8" hidden="1"/>
    <cellStyle name="Lien hypertexte" xfId="22529" builtinId="8" hidden="1"/>
    <cellStyle name="Lien hypertexte" xfId="22513" builtinId="8" hidden="1"/>
    <cellStyle name="Lien hypertexte" xfId="22497" builtinId="8" hidden="1"/>
    <cellStyle name="Lien hypertexte" xfId="22481" builtinId="8" hidden="1"/>
    <cellStyle name="Lien hypertexte" xfId="22465" builtinId="8" hidden="1"/>
    <cellStyle name="Lien hypertexte" xfId="22449" builtinId="8" hidden="1"/>
    <cellStyle name="Lien hypertexte" xfId="22433" builtinId="8" hidden="1"/>
    <cellStyle name="Lien hypertexte" xfId="22417" builtinId="8" hidden="1"/>
    <cellStyle name="Lien hypertexte" xfId="22401" builtinId="8" hidden="1"/>
    <cellStyle name="Lien hypertexte" xfId="22385" builtinId="8" hidden="1"/>
    <cellStyle name="Lien hypertexte" xfId="22369" builtinId="8" hidden="1"/>
    <cellStyle name="Lien hypertexte" xfId="22353" builtinId="8" hidden="1"/>
    <cellStyle name="Lien hypertexte" xfId="22337" builtinId="8" hidden="1"/>
    <cellStyle name="Lien hypertexte" xfId="22321" builtinId="8" hidden="1"/>
    <cellStyle name="Lien hypertexte" xfId="22305" builtinId="8" hidden="1"/>
    <cellStyle name="Lien hypertexte" xfId="22289" builtinId="8" hidden="1"/>
    <cellStyle name="Lien hypertexte" xfId="22273" builtinId="8" hidden="1"/>
    <cellStyle name="Lien hypertexte" xfId="22257" builtinId="8" hidden="1"/>
    <cellStyle name="Lien hypertexte" xfId="22241" builtinId="8" hidden="1"/>
    <cellStyle name="Lien hypertexte" xfId="22225" builtinId="8" hidden="1"/>
    <cellStyle name="Lien hypertexte" xfId="22209" builtinId="8" hidden="1"/>
    <cellStyle name="Lien hypertexte" xfId="22193" builtinId="8" hidden="1"/>
    <cellStyle name="Lien hypertexte" xfId="22177" builtinId="8" hidden="1"/>
    <cellStyle name="Lien hypertexte" xfId="22161" builtinId="8" hidden="1"/>
    <cellStyle name="Lien hypertexte" xfId="22145" builtinId="8" hidden="1"/>
    <cellStyle name="Lien hypertexte" xfId="22129" builtinId="8" hidden="1"/>
    <cellStyle name="Lien hypertexte" xfId="22113" builtinId="8" hidden="1"/>
    <cellStyle name="Lien hypertexte" xfId="22097" builtinId="8" hidden="1"/>
    <cellStyle name="Lien hypertexte" xfId="22081" builtinId="8" hidden="1"/>
    <cellStyle name="Lien hypertexte" xfId="22065" builtinId="8" hidden="1"/>
    <cellStyle name="Lien hypertexte" xfId="22049" builtinId="8" hidden="1"/>
    <cellStyle name="Lien hypertexte" xfId="22033" builtinId="8" hidden="1"/>
    <cellStyle name="Lien hypertexte" xfId="22017" builtinId="8" hidden="1"/>
    <cellStyle name="Lien hypertexte" xfId="22001" builtinId="8" hidden="1"/>
    <cellStyle name="Lien hypertexte" xfId="21985" builtinId="8" hidden="1"/>
    <cellStyle name="Lien hypertexte" xfId="21969" builtinId="8" hidden="1"/>
    <cellStyle name="Lien hypertexte" xfId="21953" builtinId="8" hidden="1"/>
    <cellStyle name="Lien hypertexte" xfId="21937" builtinId="8" hidden="1"/>
    <cellStyle name="Lien hypertexte" xfId="21921" builtinId="8" hidden="1"/>
    <cellStyle name="Lien hypertexte" xfId="21905" builtinId="8" hidden="1"/>
    <cellStyle name="Lien hypertexte" xfId="21889" builtinId="8" hidden="1"/>
    <cellStyle name="Lien hypertexte" xfId="21873" builtinId="8" hidden="1"/>
    <cellStyle name="Lien hypertexte" xfId="21857" builtinId="8" hidden="1"/>
    <cellStyle name="Lien hypertexte" xfId="21841" builtinId="8" hidden="1"/>
    <cellStyle name="Lien hypertexte" xfId="21825" builtinId="8" hidden="1"/>
    <cellStyle name="Lien hypertexte" xfId="21809" builtinId="8" hidden="1"/>
    <cellStyle name="Lien hypertexte" xfId="21793" builtinId="8" hidden="1"/>
    <cellStyle name="Lien hypertexte" xfId="21777" builtinId="8" hidden="1"/>
    <cellStyle name="Lien hypertexte" xfId="21761" builtinId="8" hidden="1"/>
    <cellStyle name="Lien hypertexte" xfId="21745" builtinId="8" hidden="1"/>
    <cellStyle name="Lien hypertexte" xfId="21729" builtinId="8" hidden="1"/>
    <cellStyle name="Lien hypertexte" xfId="21713" builtinId="8" hidden="1"/>
    <cellStyle name="Lien hypertexte" xfId="21697" builtinId="8" hidden="1"/>
    <cellStyle name="Lien hypertexte" xfId="21681" builtinId="8" hidden="1"/>
    <cellStyle name="Lien hypertexte" xfId="21665" builtinId="8" hidden="1"/>
    <cellStyle name="Lien hypertexte" xfId="21649" builtinId="8" hidden="1"/>
    <cellStyle name="Lien hypertexte" xfId="21633" builtinId="8" hidden="1"/>
    <cellStyle name="Lien hypertexte" xfId="21617" builtinId="8" hidden="1"/>
    <cellStyle name="Lien hypertexte" xfId="21601" builtinId="8" hidden="1"/>
    <cellStyle name="Lien hypertexte" xfId="21585" builtinId="8" hidden="1"/>
    <cellStyle name="Lien hypertexte" xfId="21569" builtinId="8" hidden="1"/>
    <cellStyle name="Lien hypertexte" xfId="21553" builtinId="8" hidden="1"/>
    <cellStyle name="Lien hypertexte" xfId="21537" builtinId="8" hidden="1"/>
    <cellStyle name="Lien hypertexte" xfId="21521" builtinId="8" hidden="1"/>
    <cellStyle name="Lien hypertexte" xfId="21505" builtinId="8" hidden="1"/>
    <cellStyle name="Lien hypertexte" xfId="21489" builtinId="8" hidden="1"/>
    <cellStyle name="Lien hypertexte" xfId="21473" builtinId="8" hidden="1"/>
    <cellStyle name="Lien hypertexte" xfId="21457" builtinId="8" hidden="1"/>
    <cellStyle name="Lien hypertexte" xfId="21441" builtinId="8" hidden="1"/>
    <cellStyle name="Lien hypertexte" xfId="21425" builtinId="8" hidden="1"/>
    <cellStyle name="Lien hypertexte" xfId="21409" builtinId="8" hidden="1"/>
    <cellStyle name="Lien hypertexte" xfId="21393" builtinId="8" hidden="1"/>
    <cellStyle name="Lien hypertexte" xfId="21377" builtinId="8" hidden="1"/>
    <cellStyle name="Lien hypertexte" xfId="21361" builtinId="8" hidden="1"/>
    <cellStyle name="Lien hypertexte" xfId="21345" builtinId="8" hidden="1"/>
    <cellStyle name="Lien hypertexte" xfId="21329" builtinId="8" hidden="1"/>
    <cellStyle name="Lien hypertexte" xfId="21313" builtinId="8" hidden="1"/>
    <cellStyle name="Lien hypertexte" xfId="21297" builtinId="8" hidden="1"/>
    <cellStyle name="Lien hypertexte" xfId="21281" builtinId="8" hidden="1"/>
    <cellStyle name="Lien hypertexte" xfId="21265" builtinId="8" hidden="1"/>
    <cellStyle name="Lien hypertexte" xfId="21249" builtinId="8" hidden="1"/>
    <cellStyle name="Lien hypertexte" xfId="21233" builtinId="8" hidden="1"/>
    <cellStyle name="Lien hypertexte" xfId="21217" builtinId="8" hidden="1"/>
    <cellStyle name="Lien hypertexte" xfId="21201" builtinId="8" hidden="1"/>
    <cellStyle name="Lien hypertexte" xfId="21185" builtinId="8" hidden="1"/>
    <cellStyle name="Lien hypertexte" xfId="21169" builtinId="8" hidden="1"/>
    <cellStyle name="Lien hypertexte" xfId="21153" builtinId="8" hidden="1"/>
    <cellStyle name="Lien hypertexte" xfId="21137" builtinId="8" hidden="1"/>
    <cellStyle name="Lien hypertexte" xfId="21121" builtinId="8" hidden="1"/>
    <cellStyle name="Lien hypertexte" xfId="21105" builtinId="8" hidden="1"/>
    <cellStyle name="Lien hypertexte" xfId="21089" builtinId="8" hidden="1"/>
    <cellStyle name="Lien hypertexte" xfId="21073" builtinId="8" hidden="1"/>
    <cellStyle name="Lien hypertexte" xfId="21057" builtinId="8" hidden="1"/>
    <cellStyle name="Lien hypertexte" xfId="21041" builtinId="8" hidden="1"/>
    <cellStyle name="Lien hypertexte" xfId="21025" builtinId="8" hidden="1"/>
    <cellStyle name="Lien hypertexte" xfId="21009" builtinId="8" hidden="1"/>
    <cellStyle name="Lien hypertexte" xfId="20993" builtinId="8" hidden="1"/>
    <cellStyle name="Lien hypertexte" xfId="20977" builtinId="8" hidden="1"/>
    <cellStyle name="Lien hypertexte" xfId="20961" builtinId="8" hidden="1"/>
    <cellStyle name="Lien hypertexte" xfId="20945" builtinId="8" hidden="1"/>
    <cellStyle name="Lien hypertexte" xfId="20929" builtinId="8" hidden="1"/>
    <cellStyle name="Lien hypertexte" xfId="20913" builtinId="8" hidden="1"/>
    <cellStyle name="Lien hypertexte" xfId="20897" builtinId="8" hidden="1"/>
    <cellStyle name="Lien hypertexte" xfId="20881" builtinId="8" hidden="1"/>
    <cellStyle name="Lien hypertexte" xfId="20865" builtinId="8" hidden="1"/>
    <cellStyle name="Lien hypertexte" xfId="20849" builtinId="8" hidden="1"/>
    <cellStyle name="Lien hypertexte" xfId="20833" builtinId="8" hidden="1"/>
    <cellStyle name="Lien hypertexte" xfId="20817" builtinId="8" hidden="1"/>
    <cellStyle name="Lien hypertexte" xfId="20801" builtinId="8" hidden="1"/>
    <cellStyle name="Lien hypertexte" xfId="20785" builtinId="8" hidden="1"/>
    <cellStyle name="Lien hypertexte" xfId="20769" builtinId="8" hidden="1"/>
    <cellStyle name="Lien hypertexte" xfId="20753" builtinId="8" hidden="1"/>
    <cellStyle name="Lien hypertexte" xfId="20737" builtinId="8" hidden="1"/>
    <cellStyle name="Lien hypertexte" xfId="20721" builtinId="8" hidden="1"/>
    <cellStyle name="Lien hypertexte" xfId="20705" builtinId="8" hidden="1"/>
    <cellStyle name="Lien hypertexte" xfId="20689" builtinId="8" hidden="1"/>
    <cellStyle name="Lien hypertexte" xfId="20673" builtinId="8" hidden="1"/>
    <cellStyle name="Lien hypertexte" xfId="20657" builtinId="8" hidden="1"/>
    <cellStyle name="Lien hypertexte" xfId="20641" builtinId="8" hidden="1"/>
    <cellStyle name="Lien hypertexte" xfId="20625" builtinId="8" hidden="1"/>
    <cellStyle name="Lien hypertexte" xfId="20609" builtinId="8" hidden="1"/>
    <cellStyle name="Lien hypertexte" xfId="20593" builtinId="8" hidden="1"/>
    <cellStyle name="Lien hypertexte" xfId="20577" builtinId="8" hidden="1"/>
    <cellStyle name="Lien hypertexte" xfId="20561" builtinId="8" hidden="1"/>
    <cellStyle name="Lien hypertexte" xfId="20545" builtinId="8" hidden="1"/>
    <cellStyle name="Lien hypertexte" xfId="20529" builtinId="8" hidden="1"/>
    <cellStyle name="Lien hypertexte" xfId="20513" builtinId="8" hidden="1"/>
    <cellStyle name="Lien hypertexte" xfId="20497" builtinId="8" hidden="1"/>
    <cellStyle name="Lien hypertexte" xfId="20481" builtinId="8" hidden="1"/>
    <cellStyle name="Lien hypertexte" xfId="20465" builtinId="8" hidden="1"/>
    <cellStyle name="Lien hypertexte" xfId="20449" builtinId="8" hidden="1"/>
    <cellStyle name="Lien hypertexte" xfId="20433" builtinId="8" hidden="1"/>
    <cellStyle name="Lien hypertexte" xfId="20417" builtinId="8" hidden="1"/>
    <cellStyle name="Lien hypertexte" xfId="20401" builtinId="8" hidden="1"/>
    <cellStyle name="Lien hypertexte" xfId="20385" builtinId="8" hidden="1"/>
    <cellStyle name="Lien hypertexte" xfId="20369" builtinId="8" hidden="1"/>
    <cellStyle name="Lien hypertexte" xfId="20353" builtinId="8" hidden="1"/>
    <cellStyle name="Lien hypertexte" xfId="20337" builtinId="8" hidden="1"/>
    <cellStyle name="Lien hypertexte" xfId="20321" builtinId="8" hidden="1"/>
    <cellStyle name="Lien hypertexte" xfId="20305" builtinId="8" hidden="1"/>
    <cellStyle name="Lien hypertexte" xfId="20289" builtinId="8" hidden="1"/>
    <cellStyle name="Lien hypertexte" xfId="20273" builtinId="8" hidden="1"/>
    <cellStyle name="Lien hypertexte" xfId="20257" builtinId="8" hidden="1"/>
    <cellStyle name="Lien hypertexte" xfId="20241" builtinId="8" hidden="1"/>
    <cellStyle name="Lien hypertexte" xfId="20225" builtinId="8" hidden="1"/>
    <cellStyle name="Lien hypertexte" xfId="20209" builtinId="8" hidden="1"/>
    <cellStyle name="Lien hypertexte" xfId="20193" builtinId="8" hidden="1"/>
    <cellStyle name="Lien hypertexte" xfId="20177" builtinId="8" hidden="1"/>
    <cellStyle name="Lien hypertexte" xfId="20161" builtinId="8" hidden="1"/>
    <cellStyle name="Lien hypertexte" xfId="20145" builtinId="8" hidden="1"/>
    <cellStyle name="Lien hypertexte" xfId="20129" builtinId="8" hidden="1"/>
    <cellStyle name="Lien hypertexte" xfId="20113" builtinId="8" hidden="1"/>
    <cellStyle name="Lien hypertexte" xfId="20097" builtinId="8" hidden="1"/>
    <cellStyle name="Lien hypertexte" xfId="20081" builtinId="8" hidden="1"/>
    <cellStyle name="Lien hypertexte" xfId="20065" builtinId="8" hidden="1"/>
    <cellStyle name="Lien hypertexte" xfId="20049" builtinId="8" hidden="1"/>
    <cellStyle name="Lien hypertexte" xfId="20033" builtinId="8" hidden="1"/>
    <cellStyle name="Lien hypertexte" xfId="20017" builtinId="8" hidden="1"/>
    <cellStyle name="Lien hypertexte" xfId="20001" builtinId="8" hidden="1"/>
    <cellStyle name="Lien hypertexte" xfId="19985" builtinId="8" hidden="1"/>
    <cellStyle name="Lien hypertexte" xfId="19969" builtinId="8" hidden="1"/>
    <cellStyle name="Lien hypertexte" xfId="19953" builtinId="8" hidden="1"/>
    <cellStyle name="Lien hypertexte" xfId="19937" builtinId="8" hidden="1"/>
    <cellStyle name="Lien hypertexte" xfId="19921" builtinId="8" hidden="1"/>
    <cellStyle name="Lien hypertexte" xfId="19905" builtinId="8" hidden="1"/>
    <cellStyle name="Lien hypertexte" xfId="19889" builtinId="8" hidden="1"/>
    <cellStyle name="Lien hypertexte" xfId="19873" builtinId="8" hidden="1"/>
    <cellStyle name="Lien hypertexte" xfId="19857" builtinId="8" hidden="1"/>
    <cellStyle name="Lien hypertexte" xfId="19841" builtinId="8" hidden="1"/>
    <cellStyle name="Lien hypertexte" xfId="19825" builtinId="8" hidden="1"/>
    <cellStyle name="Lien hypertexte" xfId="19809" builtinId="8" hidden="1"/>
    <cellStyle name="Lien hypertexte" xfId="19793" builtinId="8" hidden="1"/>
    <cellStyle name="Lien hypertexte" xfId="19777" builtinId="8" hidden="1"/>
    <cellStyle name="Lien hypertexte" xfId="19761" builtinId="8" hidden="1"/>
    <cellStyle name="Lien hypertexte" xfId="19745" builtinId="8" hidden="1"/>
    <cellStyle name="Lien hypertexte" xfId="19729" builtinId="8" hidden="1"/>
    <cellStyle name="Lien hypertexte" xfId="19713" builtinId="8" hidden="1"/>
    <cellStyle name="Lien hypertexte" xfId="19697" builtinId="8" hidden="1"/>
    <cellStyle name="Lien hypertexte" xfId="19681" builtinId="8" hidden="1"/>
    <cellStyle name="Lien hypertexte" xfId="19665" builtinId="8" hidden="1"/>
    <cellStyle name="Lien hypertexte" xfId="19649" builtinId="8" hidden="1"/>
    <cellStyle name="Lien hypertexte" xfId="19633" builtinId="8" hidden="1"/>
    <cellStyle name="Lien hypertexte" xfId="19617" builtinId="8" hidden="1"/>
    <cellStyle name="Lien hypertexte" xfId="19601" builtinId="8" hidden="1"/>
    <cellStyle name="Lien hypertexte" xfId="19585" builtinId="8" hidden="1"/>
    <cellStyle name="Lien hypertexte" xfId="19569" builtinId="8" hidden="1"/>
    <cellStyle name="Lien hypertexte" xfId="19553" builtinId="8" hidden="1"/>
    <cellStyle name="Lien hypertexte" xfId="19537" builtinId="8" hidden="1"/>
    <cellStyle name="Lien hypertexte" xfId="19521" builtinId="8" hidden="1"/>
    <cellStyle name="Lien hypertexte" xfId="19505" builtinId="8" hidden="1"/>
    <cellStyle name="Lien hypertexte" xfId="19489" builtinId="8" hidden="1"/>
    <cellStyle name="Lien hypertexte" xfId="19473" builtinId="8" hidden="1"/>
    <cellStyle name="Lien hypertexte" xfId="19457" builtinId="8" hidden="1"/>
    <cellStyle name="Lien hypertexte" xfId="19441" builtinId="8" hidden="1"/>
    <cellStyle name="Lien hypertexte" xfId="19425" builtinId="8" hidden="1"/>
    <cellStyle name="Lien hypertexte" xfId="19409" builtinId="8" hidden="1"/>
    <cellStyle name="Lien hypertexte" xfId="19393" builtinId="8" hidden="1"/>
    <cellStyle name="Lien hypertexte" xfId="19377" builtinId="8" hidden="1"/>
    <cellStyle name="Lien hypertexte" xfId="19361" builtinId="8" hidden="1"/>
    <cellStyle name="Lien hypertexte" xfId="19345" builtinId="8" hidden="1"/>
    <cellStyle name="Lien hypertexte" xfId="19329" builtinId="8" hidden="1"/>
    <cellStyle name="Lien hypertexte" xfId="19313" builtinId="8" hidden="1"/>
    <cellStyle name="Lien hypertexte" xfId="19297" builtinId="8" hidden="1"/>
    <cellStyle name="Lien hypertexte" xfId="19281" builtinId="8" hidden="1"/>
    <cellStyle name="Lien hypertexte" xfId="19265" builtinId="8" hidden="1"/>
    <cellStyle name="Lien hypertexte" xfId="19249" builtinId="8" hidden="1"/>
    <cellStyle name="Lien hypertexte" xfId="19233" builtinId="8" hidden="1"/>
    <cellStyle name="Lien hypertexte" xfId="19217" builtinId="8" hidden="1"/>
    <cellStyle name="Lien hypertexte" xfId="19201" builtinId="8" hidden="1"/>
    <cellStyle name="Lien hypertexte" xfId="19185" builtinId="8" hidden="1"/>
    <cellStyle name="Lien hypertexte" xfId="19169" builtinId="8" hidden="1"/>
    <cellStyle name="Lien hypertexte" xfId="19153" builtinId="8" hidden="1"/>
    <cellStyle name="Lien hypertexte" xfId="19137" builtinId="8" hidden="1"/>
    <cellStyle name="Lien hypertexte" xfId="19121" builtinId="8" hidden="1"/>
    <cellStyle name="Lien hypertexte" xfId="19105" builtinId="8" hidden="1"/>
    <cellStyle name="Lien hypertexte" xfId="19089" builtinId="8" hidden="1"/>
    <cellStyle name="Lien hypertexte" xfId="19073" builtinId="8" hidden="1"/>
    <cellStyle name="Lien hypertexte" xfId="19057" builtinId="8" hidden="1"/>
    <cellStyle name="Lien hypertexte" xfId="19041" builtinId="8" hidden="1"/>
    <cellStyle name="Lien hypertexte" xfId="19025" builtinId="8" hidden="1"/>
    <cellStyle name="Lien hypertexte" xfId="19009" builtinId="8" hidden="1"/>
    <cellStyle name="Lien hypertexte" xfId="18993" builtinId="8" hidden="1"/>
    <cellStyle name="Lien hypertexte" xfId="18977" builtinId="8" hidden="1"/>
    <cellStyle name="Lien hypertexte" xfId="18961" builtinId="8" hidden="1"/>
    <cellStyle name="Lien hypertexte" xfId="18945" builtinId="8" hidden="1"/>
    <cellStyle name="Lien hypertexte" xfId="18929" builtinId="8" hidden="1"/>
    <cellStyle name="Lien hypertexte" xfId="18913" builtinId="8" hidden="1"/>
    <cellStyle name="Lien hypertexte" xfId="18897" builtinId="8" hidden="1"/>
    <cellStyle name="Lien hypertexte" xfId="18881" builtinId="8" hidden="1"/>
    <cellStyle name="Lien hypertexte" xfId="18865" builtinId="8" hidden="1"/>
    <cellStyle name="Lien hypertexte" xfId="18849" builtinId="8" hidden="1"/>
    <cellStyle name="Lien hypertexte" xfId="15936" builtinId="8" hidden="1"/>
    <cellStyle name="Lien hypertexte" xfId="15938" builtinId="8" hidden="1"/>
    <cellStyle name="Lien hypertexte" xfId="15940" builtinId="8" hidden="1"/>
    <cellStyle name="Lien hypertexte" xfId="15942" builtinId="8" hidden="1"/>
    <cellStyle name="Lien hypertexte" xfId="15944" builtinId="8" hidden="1"/>
    <cellStyle name="Lien hypertexte" xfId="15946" builtinId="8" hidden="1"/>
    <cellStyle name="Lien hypertexte" xfId="15948" builtinId="8" hidden="1"/>
    <cellStyle name="Lien hypertexte" xfId="15950" builtinId="8" hidden="1"/>
    <cellStyle name="Lien hypertexte" xfId="15954" builtinId="8" hidden="1"/>
    <cellStyle name="Lien hypertexte" xfId="15956" builtinId="8" hidden="1"/>
    <cellStyle name="Lien hypertexte" xfId="15958" builtinId="8" hidden="1"/>
    <cellStyle name="Lien hypertexte" xfId="15960" builtinId="8" hidden="1"/>
    <cellStyle name="Lien hypertexte" xfId="15962" builtinId="8" hidden="1"/>
    <cellStyle name="Lien hypertexte" xfId="15964" builtinId="8" hidden="1"/>
    <cellStyle name="Lien hypertexte" xfId="15966" builtinId="8" hidden="1"/>
    <cellStyle name="Lien hypertexte" xfId="15968" builtinId="8" hidden="1"/>
    <cellStyle name="Lien hypertexte" xfId="15970" builtinId="8" hidden="1"/>
    <cellStyle name="Lien hypertexte" xfId="15972" builtinId="8" hidden="1"/>
    <cellStyle name="Lien hypertexte" xfId="15974" builtinId="8" hidden="1"/>
    <cellStyle name="Lien hypertexte" xfId="15976" builtinId="8" hidden="1"/>
    <cellStyle name="Lien hypertexte" xfId="15978" builtinId="8" hidden="1"/>
    <cellStyle name="Lien hypertexte" xfId="15980" builtinId="8" hidden="1"/>
    <cellStyle name="Lien hypertexte" xfId="15982" builtinId="8" hidden="1"/>
    <cellStyle name="Lien hypertexte" xfId="15986" builtinId="8" hidden="1"/>
    <cellStyle name="Lien hypertexte" xfId="15988" builtinId="8" hidden="1"/>
    <cellStyle name="Lien hypertexte" xfId="15990" builtinId="8" hidden="1"/>
    <cellStyle name="Lien hypertexte" xfId="15992" builtinId="8" hidden="1"/>
    <cellStyle name="Lien hypertexte" xfId="15994" builtinId="8" hidden="1"/>
    <cellStyle name="Lien hypertexte" xfId="15996" builtinId="8" hidden="1"/>
    <cellStyle name="Lien hypertexte" xfId="15998" builtinId="8" hidden="1"/>
    <cellStyle name="Lien hypertexte" xfId="16000" builtinId="8" hidden="1"/>
    <cellStyle name="Lien hypertexte" xfId="16002" builtinId="8" hidden="1"/>
    <cellStyle name="Lien hypertexte" xfId="16004" builtinId="8" hidden="1"/>
    <cellStyle name="Lien hypertexte" xfId="16006" builtinId="8" hidden="1"/>
    <cellStyle name="Lien hypertexte" xfId="16008" builtinId="8" hidden="1"/>
    <cellStyle name="Lien hypertexte" xfId="16010" builtinId="8" hidden="1"/>
    <cellStyle name="Lien hypertexte" xfId="16012" builtinId="8" hidden="1"/>
    <cellStyle name="Lien hypertexte" xfId="16014" builtinId="8" hidden="1"/>
    <cellStyle name="Lien hypertexte" xfId="16018" builtinId="8" hidden="1"/>
    <cellStyle name="Lien hypertexte" xfId="16020" builtinId="8" hidden="1"/>
    <cellStyle name="Lien hypertexte" xfId="16022" builtinId="8" hidden="1"/>
    <cellStyle name="Lien hypertexte" xfId="16024" builtinId="8" hidden="1"/>
    <cellStyle name="Lien hypertexte" xfId="16026" builtinId="8" hidden="1"/>
    <cellStyle name="Lien hypertexte" xfId="16028" builtinId="8" hidden="1"/>
    <cellStyle name="Lien hypertexte" xfId="16030" builtinId="8" hidden="1"/>
    <cellStyle name="Lien hypertexte" xfId="16032" builtinId="8" hidden="1"/>
    <cellStyle name="Lien hypertexte" xfId="16034" builtinId="8" hidden="1"/>
    <cellStyle name="Lien hypertexte" xfId="16036" builtinId="8" hidden="1"/>
    <cellStyle name="Lien hypertexte" xfId="16038" builtinId="8" hidden="1"/>
    <cellStyle name="Lien hypertexte" xfId="16040" builtinId="8" hidden="1"/>
    <cellStyle name="Lien hypertexte" xfId="16042" builtinId="8" hidden="1"/>
    <cellStyle name="Lien hypertexte" xfId="16044" builtinId="8" hidden="1"/>
    <cellStyle name="Lien hypertexte" xfId="16046" builtinId="8" hidden="1"/>
    <cellStyle name="Lien hypertexte" xfId="16050" builtinId="8" hidden="1"/>
    <cellStyle name="Lien hypertexte" xfId="16052" builtinId="8" hidden="1"/>
    <cellStyle name="Lien hypertexte" xfId="16054" builtinId="8" hidden="1"/>
    <cellStyle name="Lien hypertexte" xfId="16056" builtinId="8" hidden="1"/>
    <cellStyle name="Lien hypertexte" xfId="16058" builtinId="8" hidden="1"/>
    <cellStyle name="Lien hypertexte" xfId="16060" builtinId="8" hidden="1"/>
    <cellStyle name="Lien hypertexte" xfId="16062" builtinId="8" hidden="1"/>
    <cellStyle name="Lien hypertexte" xfId="16064" builtinId="8" hidden="1"/>
    <cellStyle name="Lien hypertexte" xfId="16066" builtinId="8" hidden="1"/>
    <cellStyle name="Lien hypertexte" xfId="16068" builtinId="8" hidden="1"/>
    <cellStyle name="Lien hypertexte" xfId="16070" builtinId="8" hidden="1"/>
    <cellStyle name="Lien hypertexte" xfId="16072" builtinId="8" hidden="1"/>
    <cellStyle name="Lien hypertexte" xfId="16074" builtinId="8" hidden="1"/>
    <cellStyle name="Lien hypertexte" xfId="16076" builtinId="8" hidden="1"/>
    <cellStyle name="Lien hypertexte" xfId="16078" builtinId="8" hidden="1"/>
    <cellStyle name="Lien hypertexte" xfId="16082" builtinId="8" hidden="1"/>
    <cellStyle name="Lien hypertexte" xfId="16084" builtinId="8" hidden="1"/>
    <cellStyle name="Lien hypertexte" xfId="16086" builtinId="8" hidden="1"/>
    <cellStyle name="Lien hypertexte" xfId="16088" builtinId="8" hidden="1"/>
    <cellStyle name="Lien hypertexte" xfId="16090" builtinId="8" hidden="1"/>
    <cellStyle name="Lien hypertexte" xfId="16092" builtinId="8" hidden="1"/>
    <cellStyle name="Lien hypertexte" xfId="16094" builtinId="8" hidden="1"/>
    <cellStyle name="Lien hypertexte" xfId="16096" builtinId="8" hidden="1"/>
    <cellStyle name="Lien hypertexte" xfId="16098" builtinId="8" hidden="1"/>
    <cellStyle name="Lien hypertexte" xfId="16100" builtinId="8" hidden="1"/>
    <cellStyle name="Lien hypertexte" xfId="16102" builtinId="8" hidden="1"/>
    <cellStyle name="Lien hypertexte" xfId="16104" builtinId="8" hidden="1"/>
    <cellStyle name="Lien hypertexte" xfId="16106" builtinId="8" hidden="1"/>
    <cellStyle name="Lien hypertexte" xfId="16108" builtinId="8" hidden="1"/>
    <cellStyle name="Lien hypertexte" xfId="16110" builtinId="8" hidden="1"/>
    <cellStyle name="Lien hypertexte" xfId="16114" builtinId="8" hidden="1"/>
    <cellStyle name="Lien hypertexte" xfId="16116" builtinId="8" hidden="1"/>
    <cellStyle name="Lien hypertexte" xfId="16118" builtinId="8" hidden="1"/>
    <cellStyle name="Lien hypertexte" xfId="16120" builtinId="8" hidden="1"/>
    <cellStyle name="Lien hypertexte" xfId="16122" builtinId="8" hidden="1"/>
    <cellStyle name="Lien hypertexte" xfId="16124" builtinId="8" hidden="1"/>
    <cellStyle name="Lien hypertexte" xfId="16126" builtinId="8" hidden="1"/>
    <cellStyle name="Lien hypertexte" xfId="16128" builtinId="8" hidden="1"/>
    <cellStyle name="Lien hypertexte" xfId="16130" builtinId="8" hidden="1"/>
    <cellStyle name="Lien hypertexte" xfId="16132" builtinId="8" hidden="1"/>
    <cellStyle name="Lien hypertexte" xfId="16134" builtinId="8" hidden="1"/>
    <cellStyle name="Lien hypertexte" xfId="16136" builtinId="8" hidden="1"/>
    <cellStyle name="Lien hypertexte" xfId="16138" builtinId="8" hidden="1"/>
    <cellStyle name="Lien hypertexte" xfId="16140" builtinId="8" hidden="1"/>
    <cellStyle name="Lien hypertexte" xfId="16142" builtinId="8" hidden="1"/>
    <cellStyle name="Lien hypertexte" xfId="16146" builtinId="8" hidden="1"/>
    <cellStyle name="Lien hypertexte" xfId="16148" builtinId="8" hidden="1"/>
    <cellStyle name="Lien hypertexte" xfId="16150" builtinId="8" hidden="1"/>
    <cellStyle name="Lien hypertexte" xfId="16152" builtinId="8" hidden="1"/>
    <cellStyle name="Lien hypertexte" xfId="16154" builtinId="8" hidden="1"/>
    <cellStyle name="Lien hypertexte" xfId="16156" builtinId="8" hidden="1"/>
    <cellStyle name="Lien hypertexte" xfId="16158" builtinId="8" hidden="1"/>
    <cellStyle name="Lien hypertexte" xfId="16160" builtinId="8" hidden="1"/>
    <cellStyle name="Lien hypertexte" xfId="16162" builtinId="8" hidden="1"/>
    <cellStyle name="Lien hypertexte" xfId="16164" builtinId="8" hidden="1"/>
    <cellStyle name="Lien hypertexte" xfId="16166" builtinId="8" hidden="1"/>
    <cellStyle name="Lien hypertexte" xfId="16168" builtinId="8" hidden="1"/>
    <cellStyle name="Lien hypertexte" xfId="16170" builtinId="8" hidden="1"/>
    <cellStyle name="Lien hypertexte" xfId="16172" builtinId="8" hidden="1"/>
    <cellStyle name="Lien hypertexte" xfId="16174" builtinId="8" hidden="1"/>
    <cellStyle name="Lien hypertexte" xfId="16178" builtinId="8" hidden="1"/>
    <cellStyle name="Lien hypertexte" xfId="16180" builtinId="8" hidden="1"/>
    <cellStyle name="Lien hypertexte" xfId="16182" builtinId="8" hidden="1"/>
    <cellStyle name="Lien hypertexte" xfId="16184" builtinId="8" hidden="1"/>
    <cellStyle name="Lien hypertexte" xfId="16186" builtinId="8" hidden="1"/>
    <cellStyle name="Lien hypertexte" xfId="16188" builtinId="8" hidden="1"/>
    <cellStyle name="Lien hypertexte" xfId="16190" builtinId="8" hidden="1"/>
    <cellStyle name="Lien hypertexte" xfId="16192" builtinId="8" hidden="1"/>
    <cellStyle name="Lien hypertexte" xfId="16194" builtinId="8" hidden="1"/>
    <cellStyle name="Lien hypertexte" xfId="16196" builtinId="8" hidden="1"/>
    <cellStyle name="Lien hypertexte" xfId="16198" builtinId="8" hidden="1"/>
    <cellStyle name="Lien hypertexte" xfId="16200" builtinId="8" hidden="1"/>
    <cellStyle name="Lien hypertexte" xfId="16202" builtinId="8" hidden="1"/>
    <cellStyle name="Lien hypertexte" xfId="16204" builtinId="8" hidden="1"/>
    <cellStyle name="Lien hypertexte" xfId="16206" builtinId="8" hidden="1"/>
    <cellStyle name="Lien hypertexte" xfId="16210" builtinId="8" hidden="1"/>
    <cellStyle name="Lien hypertexte" xfId="16212" builtinId="8" hidden="1"/>
    <cellStyle name="Lien hypertexte" xfId="16214" builtinId="8" hidden="1"/>
    <cellStyle name="Lien hypertexte" xfId="16216" builtinId="8" hidden="1"/>
    <cellStyle name="Lien hypertexte" xfId="16218" builtinId="8" hidden="1"/>
    <cellStyle name="Lien hypertexte" xfId="16220" builtinId="8" hidden="1"/>
    <cellStyle name="Lien hypertexte" xfId="16222" builtinId="8" hidden="1"/>
    <cellStyle name="Lien hypertexte" xfId="16224" builtinId="8" hidden="1"/>
    <cellStyle name="Lien hypertexte" xfId="16226" builtinId="8" hidden="1"/>
    <cellStyle name="Lien hypertexte" xfId="16228" builtinId="8" hidden="1"/>
    <cellStyle name="Lien hypertexte" xfId="16230" builtinId="8" hidden="1"/>
    <cellStyle name="Lien hypertexte" xfId="16232" builtinId="8" hidden="1"/>
    <cellStyle name="Lien hypertexte" xfId="16234" builtinId="8" hidden="1"/>
    <cellStyle name="Lien hypertexte" xfId="16236" builtinId="8" hidden="1"/>
    <cellStyle name="Lien hypertexte" xfId="16238" builtinId="8" hidden="1"/>
    <cellStyle name="Lien hypertexte" xfId="16242" builtinId="8" hidden="1"/>
    <cellStyle name="Lien hypertexte" xfId="16244" builtinId="8" hidden="1"/>
    <cellStyle name="Lien hypertexte" xfId="16246" builtinId="8" hidden="1"/>
    <cellStyle name="Lien hypertexte" xfId="16248" builtinId="8" hidden="1"/>
    <cellStyle name="Lien hypertexte" xfId="16250" builtinId="8" hidden="1"/>
    <cellStyle name="Lien hypertexte" xfId="16252" builtinId="8" hidden="1"/>
    <cellStyle name="Lien hypertexte" xfId="16254" builtinId="8" hidden="1"/>
    <cellStyle name="Lien hypertexte" xfId="16256" builtinId="8" hidden="1"/>
    <cellStyle name="Lien hypertexte" xfId="16258" builtinId="8" hidden="1"/>
    <cellStyle name="Lien hypertexte" xfId="16260" builtinId="8" hidden="1"/>
    <cellStyle name="Lien hypertexte" xfId="16262" builtinId="8" hidden="1"/>
    <cellStyle name="Lien hypertexte" xfId="16264" builtinId="8" hidden="1"/>
    <cellStyle name="Lien hypertexte" xfId="16266" builtinId="8" hidden="1"/>
    <cellStyle name="Lien hypertexte" xfId="16268" builtinId="8" hidden="1"/>
    <cellStyle name="Lien hypertexte" xfId="16270" builtinId="8" hidden="1"/>
    <cellStyle name="Lien hypertexte" xfId="16274" builtinId="8" hidden="1"/>
    <cellStyle name="Lien hypertexte" xfId="16276" builtinId="8" hidden="1"/>
    <cellStyle name="Lien hypertexte" xfId="16278" builtinId="8" hidden="1"/>
    <cellStyle name="Lien hypertexte" xfId="16280" builtinId="8" hidden="1"/>
    <cellStyle name="Lien hypertexte" xfId="16282" builtinId="8" hidden="1"/>
    <cellStyle name="Lien hypertexte" xfId="16284" builtinId="8" hidden="1"/>
    <cellStyle name="Lien hypertexte" xfId="16286" builtinId="8" hidden="1"/>
    <cellStyle name="Lien hypertexte" xfId="16288" builtinId="8" hidden="1"/>
    <cellStyle name="Lien hypertexte" xfId="16290" builtinId="8" hidden="1"/>
    <cellStyle name="Lien hypertexte" xfId="16292" builtinId="8" hidden="1"/>
    <cellStyle name="Lien hypertexte" xfId="16294" builtinId="8" hidden="1"/>
    <cellStyle name="Lien hypertexte" xfId="16296" builtinId="8" hidden="1"/>
    <cellStyle name="Lien hypertexte" xfId="16298" builtinId="8" hidden="1"/>
    <cellStyle name="Lien hypertexte" xfId="16300" builtinId="8" hidden="1"/>
    <cellStyle name="Lien hypertexte" xfId="16302" builtinId="8" hidden="1"/>
    <cellStyle name="Lien hypertexte" xfId="16306" builtinId="8" hidden="1"/>
    <cellStyle name="Lien hypertexte" xfId="16308" builtinId="8" hidden="1"/>
    <cellStyle name="Lien hypertexte" xfId="16310" builtinId="8" hidden="1"/>
    <cellStyle name="Lien hypertexte" xfId="16312" builtinId="8" hidden="1"/>
    <cellStyle name="Lien hypertexte" xfId="16314" builtinId="8" hidden="1"/>
    <cellStyle name="Lien hypertexte" xfId="16316" builtinId="8" hidden="1"/>
    <cellStyle name="Lien hypertexte" xfId="16318" builtinId="8" hidden="1"/>
    <cellStyle name="Lien hypertexte" xfId="16320" builtinId="8" hidden="1"/>
    <cellStyle name="Lien hypertexte" xfId="16322" builtinId="8" hidden="1"/>
    <cellStyle name="Lien hypertexte" xfId="16324" builtinId="8" hidden="1"/>
    <cellStyle name="Lien hypertexte" xfId="16326" builtinId="8" hidden="1"/>
    <cellStyle name="Lien hypertexte" xfId="16328" builtinId="8" hidden="1"/>
    <cellStyle name="Lien hypertexte" xfId="16330" builtinId="8" hidden="1"/>
    <cellStyle name="Lien hypertexte" xfId="16332" builtinId="8" hidden="1"/>
    <cellStyle name="Lien hypertexte" xfId="16334" builtinId="8" hidden="1"/>
    <cellStyle name="Lien hypertexte" xfId="16338" builtinId="8" hidden="1"/>
    <cellStyle name="Lien hypertexte" xfId="16340" builtinId="8" hidden="1"/>
    <cellStyle name="Lien hypertexte" xfId="16342" builtinId="8" hidden="1"/>
    <cellStyle name="Lien hypertexte" xfId="16344" builtinId="8" hidden="1"/>
    <cellStyle name="Lien hypertexte" xfId="16346" builtinId="8" hidden="1"/>
    <cellStyle name="Lien hypertexte" xfId="16348" builtinId="8" hidden="1"/>
    <cellStyle name="Lien hypertexte" xfId="16350" builtinId="8" hidden="1"/>
    <cellStyle name="Lien hypertexte" xfId="16352" builtinId="8" hidden="1"/>
    <cellStyle name="Lien hypertexte" xfId="16354" builtinId="8" hidden="1"/>
    <cellStyle name="Lien hypertexte" xfId="16356" builtinId="8" hidden="1"/>
    <cellStyle name="Lien hypertexte" xfId="16358" builtinId="8" hidden="1"/>
    <cellStyle name="Lien hypertexte" xfId="16360" builtinId="8" hidden="1"/>
    <cellStyle name="Lien hypertexte" xfId="16362" builtinId="8" hidden="1"/>
    <cellStyle name="Lien hypertexte" xfId="16364" builtinId="8" hidden="1"/>
    <cellStyle name="Lien hypertexte" xfId="16366" builtinId="8" hidden="1"/>
    <cellStyle name="Lien hypertexte" xfId="16370" builtinId="8" hidden="1"/>
    <cellStyle name="Lien hypertexte" xfId="16372" builtinId="8" hidden="1"/>
    <cellStyle name="Lien hypertexte" xfId="16374" builtinId="8" hidden="1"/>
    <cellStyle name="Lien hypertexte" xfId="16376" builtinId="8" hidden="1"/>
    <cellStyle name="Lien hypertexte" xfId="16378" builtinId="8" hidden="1"/>
    <cellStyle name="Lien hypertexte" xfId="16380" builtinId="8" hidden="1"/>
    <cellStyle name="Lien hypertexte" xfId="16382" builtinId="8" hidden="1"/>
    <cellStyle name="Lien hypertexte" xfId="16384" builtinId="8" hidden="1"/>
    <cellStyle name="Lien hypertexte" xfId="16386" builtinId="8" hidden="1"/>
    <cellStyle name="Lien hypertexte" xfId="16388" builtinId="8" hidden="1"/>
    <cellStyle name="Lien hypertexte" xfId="16390" builtinId="8" hidden="1"/>
    <cellStyle name="Lien hypertexte" xfId="16392" builtinId="8" hidden="1"/>
    <cellStyle name="Lien hypertexte" xfId="16394" builtinId="8" hidden="1"/>
    <cellStyle name="Lien hypertexte" xfId="16396" builtinId="8" hidden="1"/>
    <cellStyle name="Lien hypertexte" xfId="16398" builtinId="8" hidden="1"/>
    <cellStyle name="Lien hypertexte" xfId="16402" builtinId="8" hidden="1"/>
    <cellStyle name="Lien hypertexte" xfId="16404" builtinId="8" hidden="1"/>
    <cellStyle name="Lien hypertexte" xfId="16406" builtinId="8" hidden="1"/>
    <cellStyle name="Lien hypertexte" xfId="16408" builtinId="8" hidden="1"/>
    <cellStyle name="Lien hypertexte" xfId="16410" builtinId="8" hidden="1"/>
    <cellStyle name="Lien hypertexte" xfId="16412" builtinId="8" hidden="1"/>
    <cellStyle name="Lien hypertexte" xfId="16414" builtinId="8" hidden="1"/>
    <cellStyle name="Lien hypertexte" xfId="16416" builtinId="8" hidden="1"/>
    <cellStyle name="Lien hypertexte" xfId="16418" builtinId="8" hidden="1"/>
    <cellStyle name="Lien hypertexte" xfId="16420" builtinId="8" hidden="1"/>
    <cellStyle name="Lien hypertexte" xfId="16422" builtinId="8" hidden="1"/>
    <cellStyle name="Lien hypertexte" xfId="16424" builtinId="8" hidden="1"/>
    <cellStyle name="Lien hypertexte" xfId="16426" builtinId="8" hidden="1"/>
    <cellStyle name="Lien hypertexte" xfId="16428" builtinId="8" hidden="1"/>
    <cellStyle name="Lien hypertexte" xfId="16430" builtinId="8" hidden="1"/>
    <cellStyle name="Lien hypertexte" xfId="16434" builtinId="8" hidden="1"/>
    <cellStyle name="Lien hypertexte" xfId="16436" builtinId="8" hidden="1"/>
    <cellStyle name="Lien hypertexte" xfId="16438" builtinId="8" hidden="1"/>
    <cellStyle name="Lien hypertexte" xfId="16440" builtinId="8" hidden="1"/>
    <cellStyle name="Lien hypertexte" xfId="16442" builtinId="8" hidden="1"/>
    <cellStyle name="Lien hypertexte" xfId="16444" builtinId="8" hidden="1"/>
    <cellStyle name="Lien hypertexte" xfId="16446" builtinId="8" hidden="1"/>
    <cellStyle name="Lien hypertexte" xfId="16448" builtinId="8" hidden="1"/>
    <cellStyle name="Lien hypertexte" xfId="16450" builtinId="8" hidden="1"/>
    <cellStyle name="Lien hypertexte" xfId="16452" builtinId="8" hidden="1"/>
    <cellStyle name="Lien hypertexte" xfId="16454" builtinId="8" hidden="1"/>
    <cellStyle name="Lien hypertexte" xfId="16456" builtinId="8" hidden="1"/>
    <cellStyle name="Lien hypertexte" xfId="16458" builtinId="8" hidden="1"/>
    <cellStyle name="Lien hypertexte" xfId="16460" builtinId="8" hidden="1"/>
    <cellStyle name="Lien hypertexte" xfId="16462" builtinId="8" hidden="1"/>
    <cellStyle name="Lien hypertexte" xfId="16466" builtinId="8" hidden="1"/>
    <cellStyle name="Lien hypertexte" xfId="16468" builtinId="8" hidden="1"/>
    <cellStyle name="Lien hypertexte" xfId="16470" builtinId="8" hidden="1"/>
    <cellStyle name="Lien hypertexte" xfId="16472" builtinId="8" hidden="1"/>
    <cellStyle name="Lien hypertexte" xfId="16474" builtinId="8" hidden="1"/>
    <cellStyle name="Lien hypertexte" xfId="16476" builtinId="8" hidden="1"/>
    <cellStyle name="Lien hypertexte" xfId="16478" builtinId="8" hidden="1"/>
    <cellStyle name="Lien hypertexte" xfId="16480" builtinId="8" hidden="1"/>
    <cellStyle name="Lien hypertexte" xfId="16482" builtinId="8" hidden="1"/>
    <cellStyle name="Lien hypertexte" xfId="16484" builtinId="8" hidden="1"/>
    <cellStyle name="Lien hypertexte" xfId="16486" builtinId="8" hidden="1"/>
    <cellStyle name="Lien hypertexte" xfId="16488" builtinId="8" hidden="1"/>
    <cellStyle name="Lien hypertexte" xfId="16490" builtinId="8" hidden="1"/>
    <cellStyle name="Lien hypertexte" xfId="16492" builtinId="8" hidden="1"/>
    <cellStyle name="Lien hypertexte" xfId="16494" builtinId="8" hidden="1"/>
    <cellStyle name="Lien hypertexte" xfId="16498" builtinId="8" hidden="1"/>
    <cellStyle name="Lien hypertexte" xfId="16500" builtinId="8" hidden="1"/>
    <cellStyle name="Lien hypertexte" xfId="16502" builtinId="8" hidden="1"/>
    <cellStyle name="Lien hypertexte" xfId="16504" builtinId="8" hidden="1"/>
    <cellStyle name="Lien hypertexte" xfId="16506" builtinId="8" hidden="1"/>
    <cellStyle name="Lien hypertexte" xfId="16508" builtinId="8" hidden="1"/>
    <cellStyle name="Lien hypertexte" xfId="16510" builtinId="8" hidden="1"/>
    <cellStyle name="Lien hypertexte" xfId="16512" builtinId="8" hidden="1"/>
    <cellStyle name="Lien hypertexte" xfId="16514" builtinId="8" hidden="1"/>
    <cellStyle name="Lien hypertexte" xfId="16516" builtinId="8" hidden="1"/>
    <cellStyle name="Lien hypertexte" xfId="16518" builtinId="8" hidden="1"/>
    <cellStyle name="Lien hypertexte" xfId="16520" builtinId="8" hidden="1"/>
    <cellStyle name="Lien hypertexte" xfId="16522" builtinId="8" hidden="1"/>
    <cellStyle name="Lien hypertexte" xfId="16524" builtinId="8" hidden="1"/>
    <cellStyle name="Lien hypertexte" xfId="16526" builtinId="8" hidden="1"/>
    <cellStyle name="Lien hypertexte" xfId="16530" builtinId="8" hidden="1"/>
    <cellStyle name="Lien hypertexte" xfId="16532" builtinId="8" hidden="1"/>
    <cellStyle name="Lien hypertexte" xfId="16534" builtinId="8" hidden="1"/>
    <cellStyle name="Lien hypertexte" xfId="16536" builtinId="8" hidden="1"/>
    <cellStyle name="Lien hypertexte" xfId="16538" builtinId="8" hidden="1"/>
    <cellStyle name="Lien hypertexte" xfId="16540" builtinId="8" hidden="1"/>
    <cellStyle name="Lien hypertexte" xfId="16542" builtinId="8" hidden="1"/>
    <cellStyle name="Lien hypertexte" xfId="16544" builtinId="8" hidden="1"/>
    <cellStyle name="Lien hypertexte" xfId="16546" builtinId="8" hidden="1"/>
    <cellStyle name="Lien hypertexte" xfId="16548" builtinId="8" hidden="1"/>
    <cellStyle name="Lien hypertexte" xfId="16550" builtinId="8" hidden="1"/>
    <cellStyle name="Lien hypertexte" xfId="16552" builtinId="8" hidden="1"/>
    <cellStyle name="Lien hypertexte" xfId="16554" builtinId="8" hidden="1"/>
    <cellStyle name="Lien hypertexte" xfId="16556" builtinId="8" hidden="1"/>
    <cellStyle name="Lien hypertexte" xfId="16558" builtinId="8" hidden="1"/>
    <cellStyle name="Lien hypertexte" xfId="16562" builtinId="8" hidden="1"/>
    <cellStyle name="Lien hypertexte" xfId="16564" builtinId="8" hidden="1"/>
    <cellStyle name="Lien hypertexte" xfId="16566" builtinId="8" hidden="1"/>
    <cellStyle name="Lien hypertexte" xfId="16568" builtinId="8" hidden="1"/>
    <cellStyle name="Lien hypertexte" xfId="16570" builtinId="8" hidden="1"/>
    <cellStyle name="Lien hypertexte" xfId="16572" builtinId="8" hidden="1"/>
    <cellStyle name="Lien hypertexte" xfId="16574" builtinId="8" hidden="1"/>
    <cellStyle name="Lien hypertexte" xfId="16576" builtinId="8" hidden="1"/>
    <cellStyle name="Lien hypertexte" xfId="16578" builtinId="8" hidden="1"/>
    <cellStyle name="Lien hypertexte" xfId="16580" builtinId="8" hidden="1"/>
    <cellStyle name="Lien hypertexte" xfId="16582" builtinId="8" hidden="1"/>
    <cellStyle name="Lien hypertexte" xfId="16584" builtinId="8" hidden="1"/>
    <cellStyle name="Lien hypertexte" xfId="16586" builtinId="8" hidden="1"/>
    <cellStyle name="Lien hypertexte" xfId="16588" builtinId="8" hidden="1"/>
    <cellStyle name="Lien hypertexte" xfId="16590" builtinId="8" hidden="1"/>
    <cellStyle name="Lien hypertexte" xfId="16594" builtinId="8" hidden="1"/>
    <cellStyle name="Lien hypertexte" xfId="16596" builtinId="8" hidden="1"/>
    <cellStyle name="Lien hypertexte" xfId="16598" builtinId="8" hidden="1"/>
    <cellStyle name="Lien hypertexte" xfId="16600" builtinId="8" hidden="1"/>
    <cellStyle name="Lien hypertexte" xfId="16602" builtinId="8" hidden="1"/>
    <cellStyle name="Lien hypertexte" xfId="16604" builtinId="8" hidden="1"/>
    <cellStyle name="Lien hypertexte" xfId="16606" builtinId="8" hidden="1"/>
    <cellStyle name="Lien hypertexte" xfId="16608" builtinId="8" hidden="1"/>
    <cellStyle name="Lien hypertexte" xfId="16610" builtinId="8" hidden="1"/>
    <cellStyle name="Lien hypertexte" xfId="16612" builtinId="8" hidden="1"/>
    <cellStyle name="Lien hypertexte" xfId="16614" builtinId="8" hidden="1"/>
    <cellStyle name="Lien hypertexte" xfId="16616" builtinId="8" hidden="1"/>
    <cellStyle name="Lien hypertexte" xfId="16618" builtinId="8" hidden="1"/>
    <cellStyle name="Lien hypertexte" xfId="16620" builtinId="8" hidden="1"/>
    <cellStyle name="Lien hypertexte" xfId="16622" builtinId="8" hidden="1"/>
    <cellStyle name="Lien hypertexte" xfId="16626" builtinId="8" hidden="1"/>
    <cellStyle name="Lien hypertexte" xfId="16628" builtinId="8" hidden="1"/>
    <cellStyle name="Lien hypertexte" xfId="16630" builtinId="8" hidden="1"/>
    <cellStyle name="Lien hypertexte" xfId="16632" builtinId="8" hidden="1"/>
    <cellStyle name="Lien hypertexte" xfId="16634" builtinId="8" hidden="1"/>
    <cellStyle name="Lien hypertexte" xfId="16636" builtinId="8" hidden="1"/>
    <cellStyle name="Lien hypertexte" xfId="16638" builtinId="8" hidden="1"/>
    <cellStyle name="Lien hypertexte" xfId="16640" builtinId="8" hidden="1"/>
    <cellStyle name="Lien hypertexte" xfId="16642" builtinId="8" hidden="1"/>
    <cellStyle name="Lien hypertexte" xfId="16644" builtinId="8" hidden="1"/>
    <cellStyle name="Lien hypertexte" xfId="16646" builtinId="8" hidden="1"/>
    <cellStyle name="Lien hypertexte" xfId="16648" builtinId="8" hidden="1"/>
    <cellStyle name="Lien hypertexte" xfId="16650" builtinId="8" hidden="1"/>
    <cellStyle name="Lien hypertexte" xfId="16652" builtinId="8" hidden="1"/>
    <cellStyle name="Lien hypertexte" xfId="16654" builtinId="8" hidden="1"/>
    <cellStyle name="Lien hypertexte" xfId="16658" builtinId="8" hidden="1"/>
    <cellStyle name="Lien hypertexte" xfId="16660" builtinId="8" hidden="1"/>
    <cellStyle name="Lien hypertexte" xfId="16662" builtinId="8" hidden="1"/>
    <cellStyle name="Lien hypertexte" xfId="16664" builtinId="8" hidden="1"/>
    <cellStyle name="Lien hypertexte" xfId="16666" builtinId="8" hidden="1"/>
    <cellStyle name="Lien hypertexte" xfId="16668" builtinId="8" hidden="1"/>
    <cellStyle name="Lien hypertexte" xfId="16670" builtinId="8" hidden="1"/>
    <cellStyle name="Lien hypertexte" xfId="16672" builtinId="8" hidden="1"/>
    <cellStyle name="Lien hypertexte" xfId="16674" builtinId="8" hidden="1"/>
    <cellStyle name="Lien hypertexte" xfId="16676" builtinId="8" hidden="1"/>
    <cellStyle name="Lien hypertexte" xfId="16678" builtinId="8" hidden="1"/>
    <cellStyle name="Lien hypertexte" xfId="16680" builtinId="8" hidden="1"/>
    <cellStyle name="Lien hypertexte" xfId="16682" builtinId="8" hidden="1"/>
    <cellStyle name="Lien hypertexte" xfId="16684" builtinId="8" hidden="1"/>
    <cellStyle name="Lien hypertexte" xfId="16686" builtinId="8" hidden="1"/>
    <cellStyle name="Lien hypertexte" xfId="16690" builtinId="8" hidden="1"/>
    <cellStyle name="Lien hypertexte" xfId="16692" builtinId="8" hidden="1"/>
    <cellStyle name="Lien hypertexte" xfId="16694" builtinId="8" hidden="1"/>
    <cellStyle name="Lien hypertexte" xfId="16696" builtinId="8" hidden="1"/>
    <cellStyle name="Lien hypertexte" xfId="16698" builtinId="8" hidden="1"/>
    <cellStyle name="Lien hypertexte" xfId="16700" builtinId="8" hidden="1"/>
    <cellStyle name="Lien hypertexte" xfId="16702" builtinId="8" hidden="1"/>
    <cellStyle name="Lien hypertexte" xfId="16704" builtinId="8" hidden="1"/>
    <cellStyle name="Lien hypertexte" xfId="16706" builtinId="8" hidden="1"/>
    <cellStyle name="Lien hypertexte" xfId="16708" builtinId="8" hidden="1"/>
    <cellStyle name="Lien hypertexte" xfId="16710" builtinId="8" hidden="1"/>
    <cellStyle name="Lien hypertexte" xfId="16712" builtinId="8" hidden="1"/>
    <cellStyle name="Lien hypertexte" xfId="16714" builtinId="8" hidden="1"/>
    <cellStyle name="Lien hypertexte" xfId="16716" builtinId="8" hidden="1"/>
    <cellStyle name="Lien hypertexte" xfId="16718" builtinId="8" hidden="1"/>
    <cellStyle name="Lien hypertexte" xfId="16722" builtinId="8" hidden="1"/>
    <cellStyle name="Lien hypertexte" xfId="16724" builtinId="8" hidden="1"/>
    <cellStyle name="Lien hypertexte" xfId="16726" builtinId="8" hidden="1"/>
    <cellStyle name="Lien hypertexte" xfId="16728" builtinId="8" hidden="1"/>
    <cellStyle name="Lien hypertexte" xfId="16730" builtinId="8" hidden="1"/>
    <cellStyle name="Lien hypertexte" xfId="16732" builtinId="8" hidden="1"/>
    <cellStyle name="Lien hypertexte" xfId="16734" builtinId="8" hidden="1"/>
    <cellStyle name="Lien hypertexte" xfId="16736" builtinId="8" hidden="1"/>
    <cellStyle name="Lien hypertexte" xfId="16738" builtinId="8" hidden="1"/>
    <cellStyle name="Lien hypertexte" xfId="16740" builtinId="8" hidden="1"/>
    <cellStyle name="Lien hypertexte" xfId="16742" builtinId="8" hidden="1"/>
    <cellStyle name="Lien hypertexte" xfId="16744" builtinId="8" hidden="1"/>
    <cellStyle name="Lien hypertexte" xfId="16746" builtinId="8" hidden="1"/>
    <cellStyle name="Lien hypertexte" xfId="16748" builtinId="8" hidden="1"/>
    <cellStyle name="Lien hypertexte" xfId="16750" builtinId="8" hidden="1"/>
    <cellStyle name="Lien hypertexte" xfId="16754" builtinId="8" hidden="1"/>
    <cellStyle name="Lien hypertexte" xfId="16756" builtinId="8" hidden="1"/>
    <cellStyle name="Lien hypertexte" xfId="16758" builtinId="8" hidden="1"/>
    <cellStyle name="Lien hypertexte" xfId="16760" builtinId="8" hidden="1"/>
    <cellStyle name="Lien hypertexte" xfId="16762" builtinId="8" hidden="1"/>
    <cellStyle name="Lien hypertexte" xfId="16764" builtinId="8" hidden="1"/>
    <cellStyle name="Lien hypertexte" xfId="16766" builtinId="8" hidden="1"/>
    <cellStyle name="Lien hypertexte" xfId="16768" builtinId="8" hidden="1"/>
    <cellStyle name="Lien hypertexte" xfId="16770" builtinId="8" hidden="1"/>
    <cellStyle name="Lien hypertexte" xfId="16772" builtinId="8" hidden="1"/>
    <cellStyle name="Lien hypertexte" xfId="16774" builtinId="8" hidden="1"/>
    <cellStyle name="Lien hypertexte" xfId="16776" builtinId="8" hidden="1"/>
    <cellStyle name="Lien hypertexte" xfId="16778" builtinId="8" hidden="1"/>
    <cellStyle name="Lien hypertexte" xfId="16780" builtinId="8" hidden="1"/>
    <cellStyle name="Lien hypertexte" xfId="16782" builtinId="8" hidden="1"/>
    <cellStyle name="Lien hypertexte" xfId="16786" builtinId="8" hidden="1"/>
    <cellStyle name="Lien hypertexte" xfId="16788" builtinId="8" hidden="1"/>
    <cellStyle name="Lien hypertexte" xfId="16790" builtinId="8" hidden="1"/>
    <cellStyle name="Lien hypertexte" xfId="16792" builtinId="8" hidden="1"/>
    <cellStyle name="Lien hypertexte" xfId="16794" builtinId="8" hidden="1"/>
    <cellStyle name="Lien hypertexte" xfId="16796" builtinId="8" hidden="1"/>
    <cellStyle name="Lien hypertexte" xfId="16798" builtinId="8" hidden="1"/>
    <cellStyle name="Lien hypertexte" xfId="16800" builtinId="8" hidden="1"/>
    <cellStyle name="Lien hypertexte" xfId="16802" builtinId="8" hidden="1"/>
    <cellStyle name="Lien hypertexte" xfId="16804" builtinId="8" hidden="1"/>
    <cellStyle name="Lien hypertexte" xfId="16806" builtinId="8" hidden="1"/>
    <cellStyle name="Lien hypertexte" xfId="16808" builtinId="8" hidden="1"/>
    <cellStyle name="Lien hypertexte" xfId="16810" builtinId="8" hidden="1"/>
    <cellStyle name="Lien hypertexte" xfId="16812" builtinId="8" hidden="1"/>
    <cellStyle name="Lien hypertexte" xfId="16814" builtinId="8" hidden="1"/>
    <cellStyle name="Lien hypertexte" xfId="16818" builtinId="8" hidden="1"/>
    <cellStyle name="Lien hypertexte" xfId="16820" builtinId="8" hidden="1"/>
    <cellStyle name="Lien hypertexte" xfId="16822" builtinId="8" hidden="1"/>
    <cellStyle name="Lien hypertexte" xfId="16824" builtinId="8" hidden="1"/>
    <cellStyle name="Lien hypertexte" xfId="16826" builtinId="8" hidden="1"/>
    <cellStyle name="Lien hypertexte" xfId="16828" builtinId="8" hidden="1"/>
    <cellStyle name="Lien hypertexte" xfId="16830" builtinId="8" hidden="1"/>
    <cellStyle name="Lien hypertexte" xfId="16832" builtinId="8" hidden="1"/>
    <cellStyle name="Lien hypertexte" xfId="16834" builtinId="8" hidden="1"/>
    <cellStyle name="Lien hypertexte" xfId="16836" builtinId="8" hidden="1"/>
    <cellStyle name="Lien hypertexte" xfId="16838" builtinId="8" hidden="1"/>
    <cellStyle name="Lien hypertexte" xfId="16840" builtinId="8" hidden="1"/>
    <cellStyle name="Lien hypertexte" xfId="16842" builtinId="8" hidden="1"/>
    <cellStyle name="Lien hypertexte" xfId="16844" builtinId="8" hidden="1"/>
    <cellStyle name="Lien hypertexte" xfId="16846" builtinId="8" hidden="1"/>
    <cellStyle name="Lien hypertexte" xfId="16850" builtinId="8" hidden="1"/>
    <cellStyle name="Lien hypertexte" xfId="16852" builtinId="8" hidden="1"/>
    <cellStyle name="Lien hypertexte" xfId="16854" builtinId="8" hidden="1"/>
    <cellStyle name="Lien hypertexte" xfId="16856" builtinId="8" hidden="1"/>
    <cellStyle name="Lien hypertexte" xfId="16858" builtinId="8" hidden="1"/>
    <cellStyle name="Lien hypertexte" xfId="16860" builtinId="8" hidden="1"/>
    <cellStyle name="Lien hypertexte" xfId="16862" builtinId="8" hidden="1"/>
    <cellStyle name="Lien hypertexte" xfId="16864" builtinId="8" hidden="1"/>
    <cellStyle name="Lien hypertexte" xfId="16866" builtinId="8" hidden="1"/>
    <cellStyle name="Lien hypertexte" xfId="16868" builtinId="8" hidden="1"/>
    <cellStyle name="Lien hypertexte" xfId="16870" builtinId="8" hidden="1"/>
    <cellStyle name="Lien hypertexte" xfId="16872" builtinId="8" hidden="1"/>
    <cellStyle name="Lien hypertexte" xfId="16874" builtinId="8" hidden="1"/>
    <cellStyle name="Lien hypertexte" xfId="16876" builtinId="8" hidden="1"/>
    <cellStyle name="Lien hypertexte" xfId="16878" builtinId="8" hidden="1"/>
    <cellStyle name="Lien hypertexte" xfId="16882" builtinId="8" hidden="1"/>
    <cellStyle name="Lien hypertexte" xfId="16884" builtinId="8" hidden="1"/>
    <cellStyle name="Lien hypertexte" xfId="16886" builtinId="8" hidden="1"/>
    <cellStyle name="Lien hypertexte" xfId="16888" builtinId="8" hidden="1"/>
    <cellStyle name="Lien hypertexte" xfId="16890" builtinId="8" hidden="1"/>
    <cellStyle name="Lien hypertexte" xfId="16892" builtinId="8" hidden="1"/>
    <cellStyle name="Lien hypertexte" xfId="16894" builtinId="8" hidden="1"/>
    <cellStyle name="Lien hypertexte" xfId="16896" builtinId="8" hidden="1"/>
    <cellStyle name="Lien hypertexte" xfId="16898" builtinId="8" hidden="1"/>
    <cellStyle name="Lien hypertexte" xfId="16900" builtinId="8" hidden="1"/>
    <cellStyle name="Lien hypertexte" xfId="16902" builtinId="8" hidden="1"/>
    <cellStyle name="Lien hypertexte" xfId="16904" builtinId="8" hidden="1"/>
    <cellStyle name="Lien hypertexte" xfId="16906" builtinId="8" hidden="1"/>
    <cellStyle name="Lien hypertexte" xfId="16908" builtinId="8" hidden="1"/>
    <cellStyle name="Lien hypertexte" xfId="16910" builtinId="8" hidden="1"/>
    <cellStyle name="Lien hypertexte" xfId="16914" builtinId="8" hidden="1"/>
    <cellStyle name="Lien hypertexte" xfId="16916" builtinId="8" hidden="1"/>
    <cellStyle name="Lien hypertexte" xfId="16918" builtinId="8" hidden="1"/>
    <cellStyle name="Lien hypertexte" xfId="16920" builtinId="8" hidden="1"/>
    <cellStyle name="Lien hypertexte" xfId="16922" builtinId="8" hidden="1"/>
    <cellStyle name="Lien hypertexte" xfId="16924" builtinId="8" hidden="1"/>
    <cellStyle name="Lien hypertexte" xfId="16926" builtinId="8" hidden="1"/>
    <cellStyle name="Lien hypertexte" xfId="16928" builtinId="8" hidden="1"/>
    <cellStyle name="Lien hypertexte" xfId="16930" builtinId="8" hidden="1"/>
    <cellStyle name="Lien hypertexte" xfId="16932" builtinId="8" hidden="1"/>
    <cellStyle name="Lien hypertexte" xfId="16934" builtinId="8" hidden="1"/>
    <cellStyle name="Lien hypertexte" xfId="16936" builtinId="8" hidden="1"/>
    <cellStyle name="Lien hypertexte" xfId="16938" builtinId="8" hidden="1"/>
    <cellStyle name="Lien hypertexte" xfId="16940" builtinId="8" hidden="1"/>
    <cellStyle name="Lien hypertexte" xfId="16942" builtinId="8" hidden="1"/>
    <cellStyle name="Lien hypertexte" xfId="16946" builtinId="8" hidden="1"/>
    <cellStyle name="Lien hypertexte" xfId="16948" builtinId="8" hidden="1"/>
    <cellStyle name="Lien hypertexte" xfId="16950" builtinId="8" hidden="1"/>
    <cellStyle name="Lien hypertexte" xfId="16952" builtinId="8" hidden="1"/>
    <cellStyle name="Lien hypertexte" xfId="16954" builtinId="8" hidden="1"/>
    <cellStyle name="Lien hypertexte" xfId="16956" builtinId="8" hidden="1"/>
    <cellStyle name="Lien hypertexte" xfId="16958" builtinId="8" hidden="1"/>
    <cellStyle name="Lien hypertexte" xfId="16960" builtinId="8" hidden="1"/>
    <cellStyle name="Lien hypertexte" xfId="16962" builtinId="8" hidden="1"/>
    <cellStyle name="Lien hypertexte" xfId="16964" builtinId="8" hidden="1"/>
    <cellStyle name="Lien hypertexte" xfId="16966" builtinId="8" hidden="1"/>
    <cellStyle name="Lien hypertexte" xfId="16968" builtinId="8" hidden="1"/>
    <cellStyle name="Lien hypertexte" xfId="16970" builtinId="8" hidden="1"/>
    <cellStyle name="Lien hypertexte" xfId="16972" builtinId="8" hidden="1"/>
    <cellStyle name="Lien hypertexte" xfId="16974" builtinId="8" hidden="1"/>
    <cellStyle name="Lien hypertexte" xfId="16978" builtinId="8" hidden="1"/>
    <cellStyle name="Lien hypertexte" xfId="16980" builtinId="8" hidden="1"/>
    <cellStyle name="Lien hypertexte" xfId="16982" builtinId="8" hidden="1"/>
    <cellStyle name="Lien hypertexte" xfId="16984" builtinId="8" hidden="1"/>
    <cellStyle name="Lien hypertexte" xfId="16986" builtinId="8" hidden="1"/>
    <cellStyle name="Lien hypertexte" xfId="16988" builtinId="8" hidden="1"/>
    <cellStyle name="Lien hypertexte" xfId="16990" builtinId="8" hidden="1"/>
    <cellStyle name="Lien hypertexte" xfId="16992" builtinId="8" hidden="1"/>
    <cellStyle name="Lien hypertexte" xfId="16994" builtinId="8" hidden="1"/>
    <cellStyle name="Lien hypertexte" xfId="16996" builtinId="8" hidden="1"/>
    <cellStyle name="Lien hypertexte" xfId="16998" builtinId="8" hidden="1"/>
    <cellStyle name="Lien hypertexte" xfId="17000" builtinId="8" hidden="1"/>
    <cellStyle name="Lien hypertexte" xfId="17002" builtinId="8" hidden="1"/>
    <cellStyle name="Lien hypertexte" xfId="17004" builtinId="8" hidden="1"/>
    <cellStyle name="Lien hypertexte" xfId="17006" builtinId="8" hidden="1"/>
    <cellStyle name="Lien hypertexte" xfId="17010" builtinId="8" hidden="1"/>
    <cellStyle name="Lien hypertexte" xfId="17012" builtinId="8" hidden="1"/>
    <cellStyle name="Lien hypertexte" xfId="17014" builtinId="8" hidden="1"/>
    <cellStyle name="Lien hypertexte" xfId="17016" builtinId="8" hidden="1"/>
    <cellStyle name="Lien hypertexte" xfId="17018" builtinId="8" hidden="1"/>
    <cellStyle name="Lien hypertexte" xfId="17020" builtinId="8" hidden="1"/>
    <cellStyle name="Lien hypertexte" xfId="17022" builtinId="8" hidden="1"/>
    <cellStyle name="Lien hypertexte" xfId="17024" builtinId="8" hidden="1"/>
    <cellStyle name="Lien hypertexte" xfId="17026" builtinId="8" hidden="1"/>
    <cellStyle name="Lien hypertexte" xfId="17028" builtinId="8" hidden="1"/>
    <cellStyle name="Lien hypertexte" xfId="17030" builtinId="8" hidden="1"/>
    <cellStyle name="Lien hypertexte" xfId="17032" builtinId="8" hidden="1"/>
    <cellStyle name="Lien hypertexte" xfId="17034" builtinId="8" hidden="1"/>
    <cellStyle name="Lien hypertexte" xfId="17036" builtinId="8" hidden="1"/>
    <cellStyle name="Lien hypertexte" xfId="17038" builtinId="8" hidden="1"/>
    <cellStyle name="Lien hypertexte" xfId="17042" builtinId="8" hidden="1"/>
    <cellStyle name="Lien hypertexte" xfId="17044" builtinId="8" hidden="1"/>
    <cellStyle name="Lien hypertexte" xfId="17046" builtinId="8" hidden="1"/>
    <cellStyle name="Lien hypertexte" xfId="17048" builtinId="8" hidden="1"/>
    <cellStyle name="Lien hypertexte" xfId="17050" builtinId="8" hidden="1"/>
    <cellStyle name="Lien hypertexte" xfId="17052" builtinId="8" hidden="1"/>
    <cellStyle name="Lien hypertexte" xfId="17054" builtinId="8" hidden="1"/>
    <cellStyle name="Lien hypertexte" xfId="17056" builtinId="8" hidden="1"/>
    <cellStyle name="Lien hypertexte" xfId="17058" builtinId="8" hidden="1"/>
    <cellStyle name="Lien hypertexte" xfId="17060" builtinId="8" hidden="1"/>
    <cellStyle name="Lien hypertexte" xfId="17062" builtinId="8" hidden="1"/>
    <cellStyle name="Lien hypertexte" xfId="17064" builtinId="8" hidden="1"/>
    <cellStyle name="Lien hypertexte" xfId="17066" builtinId="8" hidden="1"/>
    <cellStyle name="Lien hypertexte" xfId="17068" builtinId="8" hidden="1"/>
    <cellStyle name="Lien hypertexte" xfId="17070" builtinId="8" hidden="1"/>
    <cellStyle name="Lien hypertexte" xfId="17074" builtinId="8" hidden="1"/>
    <cellStyle name="Lien hypertexte" xfId="17076" builtinId="8" hidden="1"/>
    <cellStyle name="Lien hypertexte" xfId="17078" builtinId="8" hidden="1"/>
    <cellStyle name="Lien hypertexte" xfId="17080" builtinId="8" hidden="1"/>
    <cellStyle name="Lien hypertexte" xfId="17082" builtinId="8" hidden="1"/>
    <cellStyle name="Lien hypertexte" xfId="17084" builtinId="8" hidden="1"/>
    <cellStyle name="Lien hypertexte" xfId="17086" builtinId="8" hidden="1"/>
    <cellStyle name="Lien hypertexte" xfId="17088" builtinId="8" hidden="1"/>
    <cellStyle name="Lien hypertexte" xfId="17090" builtinId="8" hidden="1"/>
    <cellStyle name="Lien hypertexte" xfId="17092" builtinId="8" hidden="1"/>
    <cellStyle name="Lien hypertexte" xfId="17094" builtinId="8" hidden="1"/>
    <cellStyle name="Lien hypertexte" xfId="17096" builtinId="8" hidden="1"/>
    <cellStyle name="Lien hypertexte" xfId="17098" builtinId="8" hidden="1"/>
    <cellStyle name="Lien hypertexte" xfId="17100" builtinId="8" hidden="1"/>
    <cellStyle name="Lien hypertexte" xfId="17102" builtinId="8" hidden="1"/>
    <cellStyle name="Lien hypertexte" xfId="17106" builtinId="8" hidden="1"/>
    <cellStyle name="Lien hypertexte" xfId="17108" builtinId="8" hidden="1"/>
    <cellStyle name="Lien hypertexte" xfId="17110" builtinId="8" hidden="1"/>
    <cellStyle name="Lien hypertexte" xfId="17112" builtinId="8" hidden="1"/>
    <cellStyle name="Lien hypertexte" xfId="17114" builtinId="8" hidden="1"/>
    <cellStyle name="Lien hypertexte" xfId="17116" builtinId="8" hidden="1"/>
    <cellStyle name="Lien hypertexte" xfId="17118" builtinId="8" hidden="1"/>
    <cellStyle name="Lien hypertexte" xfId="17120" builtinId="8" hidden="1"/>
    <cellStyle name="Lien hypertexte" xfId="17122" builtinId="8" hidden="1"/>
    <cellStyle name="Lien hypertexte" xfId="17124" builtinId="8" hidden="1"/>
    <cellStyle name="Lien hypertexte" xfId="17126" builtinId="8" hidden="1"/>
    <cellStyle name="Lien hypertexte" xfId="17128" builtinId="8" hidden="1"/>
    <cellStyle name="Lien hypertexte" xfId="17130" builtinId="8" hidden="1"/>
    <cellStyle name="Lien hypertexte" xfId="17132" builtinId="8" hidden="1"/>
    <cellStyle name="Lien hypertexte" xfId="17134" builtinId="8" hidden="1"/>
    <cellStyle name="Lien hypertexte" xfId="17138" builtinId="8" hidden="1"/>
    <cellStyle name="Lien hypertexte" xfId="17140" builtinId="8" hidden="1"/>
    <cellStyle name="Lien hypertexte" xfId="17142" builtinId="8" hidden="1"/>
    <cellStyle name="Lien hypertexte" xfId="17144" builtinId="8" hidden="1"/>
    <cellStyle name="Lien hypertexte" xfId="17146" builtinId="8" hidden="1"/>
    <cellStyle name="Lien hypertexte" xfId="17148" builtinId="8" hidden="1"/>
    <cellStyle name="Lien hypertexte" xfId="17150" builtinId="8" hidden="1"/>
    <cellStyle name="Lien hypertexte" xfId="17152" builtinId="8" hidden="1"/>
    <cellStyle name="Lien hypertexte" xfId="17154" builtinId="8" hidden="1"/>
    <cellStyle name="Lien hypertexte" xfId="17156" builtinId="8" hidden="1"/>
    <cellStyle name="Lien hypertexte" xfId="17158" builtinId="8" hidden="1"/>
    <cellStyle name="Lien hypertexte" xfId="17160" builtinId="8" hidden="1"/>
    <cellStyle name="Lien hypertexte" xfId="17162" builtinId="8" hidden="1"/>
    <cellStyle name="Lien hypertexte" xfId="17164" builtinId="8" hidden="1"/>
    <cellStyle name="Lien hypertexte" xfId="17166" builtinId="8" hidden="1"/>
    <cellStyle name="Lien hypertexte" xfId="17170" builtinId="8" hidden="1"/>
    <cellStyle name="Lien hypertexte" xfId="17172" builtinId="8" hidden="1"/>
    <cellStyle name="Lien hypertexte" xfId="17174" builtinId="8" hidden="1"/>
    <cellStyle name="Lien hypertexte" xfId="17176" builtinId="8" hidden="1"/>
    <cellStyle name="Lien hypertexte" xfId="17178" builtinId="8" hidden="1"/>
    <cellStyle name="Lien hypertexte" xfId="17180" builtinId="8" hidden="1"/>
    <cellStyle name="Lien hypertexte" xfId="17182" builtinId="8" hidden="1"/>
    <cellStyle name="Lien hypertexte" xfId="17184" builtinId="8" hidden="1"/>
    <cellStyle name="Lien hypertexte" xfId="17186" builtinId="8" hidden="1"/>
    <cellStyle name="Lien hypertexte" xfId="17188" builtinId="8" hidden="1"/>
    <cellStyle name="Lien hypertexte" xfId="17190" builtinId="8" hidden="1"/>
    <cellStyle name="Lien hypertexte" xfId="17192" builtinId="8" hidden="1"/>
    <cellStyle name="Lien hypertexte" xfId="17194" builtinId="8" hidden="1"/>
    <cellStyle name="Lien hypertexte" xfId="17196" builtinId="8" hidden="1"/>
    <cellStyle name="Lien hypertexte" xfId="17198" builtinId="8" hidden="1"/>
    <cellStyle name="Lien hypertexte" xfId="17202" builtinId="8" hidden="1"/>
    <cellStyle name="Lien hypertexte" xfId="17204" builtinId="8" hidden="1"/>
    <cellStyle name="Lien hypertexte" xfId="17206" builtinId="8" hidden="1"/>
    <cellStyle name="Lien hypertexte" xfId="17208" builtinId="8" hidden="1"/>
    <cellStyle name="Lien hypertexte" xfId="17210" builtinId="8" hidden="1"/>
    <cellStyle name="Lien hypertexte" xfId="17212" builtinId="8" hidden="1"/>
    <cellStyle name="Lien hypertexte" xfId="17214" builtinId="8" hidden="1"/>
    <cellStyle name="Lien hypertexte" xfId="17216" builtinId="8" hidden="1"/>
    <cellStyle name="Lien hypertexte" xfId="17218" builtinId="8" hidden="1"/>
    <cellStyle name="Lien hypertexte" xfId="17220" builtinId="8" hidden="1"/>
    <cellStyle name="Lien hypertexte" xfId="17222" builtinId="8" hidden="1"/>
    <cellStyle name="Lien hypertexte" xfId="17224" builtinId="8" hidden="1"/>
    <cellStyle name="Lien hypertexte" xfId="17226" builtinId="8" hidden="1"/>
    <cellStyle name="Lien hypertexte" xfId="17228" builtinId="8" hidden="1"/>
    <cellStyle name="Lien hypertexte" xfId="17230" builtinId="8" hidden="1"/>
    <cellStyle name="Lien hypertexte" xfId="17234" builtinId="8" hidden="1"/>
    <cellStyle name="Lien hypertexte" xfId="17236" builtinId="8" hidden="1"/>
    <cellStyle name="Lien hypertexte" xfId="17238" builtinId="8" hidden="1"/>
    <cellStyle name="Lien hypertexte" xfId="17240" builtinId="8" hidden="1"/>
    <cellStyle name="Lien hypertexte" xfId="17242" builtinId="8" hidden="1"/>
    <cellStyle name="Lien hypertexte" xfId="17244" builtinId="8" hidden="1"/>
    <cellStyle name="Lien hypertexte" xfId="17246" builtinId="8" hidden="1"/>
    <cellStyle name="Lien hypertexte" xfId="17248" builtinId="8" hidden="1"/>
    <cellStyle name="Lien hypertexte" xfId="17250" builtinId="8" hidden="1"/>
    <cellStyle name="Lien hypertexte" xfId="17252" builtinId="8" hidden="1"/>
    <cellStyle name="Lien hypertexte" xfId="17254" builtinId="8" hidden="1"/>
    <cellStyle name="Lien hypertexte" xfId="17256" builtinId="8" hidden="1"/>
    <cellStyle name="Lien hypertexte" xfId="17258" builtinId="8" hidden="1"/>
    <cellStyle name="Lien hypertexte" xfId="17260" builtinId="8" hidden="1"/>
    <cellStyle name="Lien hypertexte" xfId="17262" builtinId="8" hidden="1"/>
    <cellStyle name="Lien hypertexte" xfId="17266" builtinId="8" hidden="1"/>
    <cellStyle name="Lien hypertexte" xfId="17268" builtinId="8" hidden="1"/>
    <cellStyle name="Lien hypertexte" xfId="17270" builtinId="8" hidden="1"/>
    <cellStyle name="Lien hypertexte" xfId="17272" builtinId="8" hidden="1"/>
    <cellStyle name="Lien hypertexte" xfId="17274" builtinId="8" hidden="1"/>
    <cellStyle name="Lien hypertexte" xfId="17276" builtinId="8" hidden="1"/>
    <cellStyle name="Lien hypertexte" xfId="17278" builtinId="8" hidden="1"/>
    <cellStyle name="Lien hypertexte" xfId="17280" builtinId="8" hidden="1"/>
    <cellStyle name="Lien hypertexte" xfId="17282" builtinId="8" hidden="1"/>
    <cellStyle name="Lien hypertexte" xfId="17284" builtinId="8" hidden="1"/>
    <cellStyle name="Lien hypertexte" xfId="17286" builtinId="8" hidden="1"/>
    <cellStyle name="Lien hypertexte" xfId="17288" builtinId="8" hidden="1"/>
    <cellStyle name="Lien hypertexte" xfId="17290" builtinId="8" hidden="1"/>
    <cellStyle name="Lien hypertexte" xfId="17292" builtinId="8" hidden="1"/>
    <cellStyle name="Lien hypertexte" xfId="17294" builtinId="8" hidden="1"/>
    <cellStyle name="Lien hypertexte" xfId="17298" builtinId="8" hidden="1"/>
    <cellStyle name="Lien hypertexte" xfId="17300" builtinId="8" hidden="1"/>
    <cellStyle name="Lien hypertexte" xfId="17302" builtinId="8" hidden="1"/>
    <cellStyle name="Lien hypertexte" xfId="17304" builtinId="8" hidden="1"/>
    <cellStyle name="Lien hypertexte" xfId="17306" builtinId="8" hidden="1"/>
    <cellStyle name="Lien hypertexte" xfId="17308" builtinId="8" hidden="1"/>
    <cellStyle name="Lien hypertexte" xfId="17310" builtinId="8" hidden="1"/>
    <cellStyle name="Lien hypertexte" xfId="17312" builtinId="8" hidden="1"/>
    <cellStyle name="Lien hypertexte" xfId="17314" builtinId="8" hidden="1"/>
    <cellStyle name="Lien hypertexte" xfId="17316" builtinId="8" hidden="1"/>
    <cellStyle name="Lien hypertexte" xfId="17318" builtinId="8" hidden="1"/>
    <cellStyle name="Lien hypertexte" xfId="17320" builtinId="8" hidden="1"/>
    <cellStyle name="Lien hypertexte" xfId="17322" builtinId="8" hidden="1"/>
    <cellStyle name="Lien hypertexte" xfId="17324" builtinId="8" hidden="1"/>
    <cellStyle name="Lien hypertexte" xfId="17326" builtinId="8" hidden="1"/>
    <cellStyle name="Lien hypertexte" xfId="17330" builtinId="8" hidden="1"/>
    <cellStyle name="Lien hypertexte" xfId="17332" builtinId="8" hidden="1"/>
    <cellStyle name="Lien hypertexte" xfId="17334" builtinId="8" hidden="1"/>
    <cellStyle name="Lien hypertexte" xfId="17336" builtinId="8" hidden="1"/>
    <cellStyle name="Lien hypertexte" xfId="17338" builtinId="8" hidden="1"/>
    <cellStyle name="Lien hypertexte" xfId="17340" builtinId="8" hidden="1"/>
    <cellStyle name="Lien hypertexte" xfId="17342" builtinId="8" hidden="1"/>
    <cellStyle name="Lien hypertexte" xfId="17344" builtinId="8" hidden="1"/>
    <cellStyle name="Lien hypertexte" xfId="17346" builtinId="8" hidden="1"/>
    <cellStyle name="Lien hypertexte" xfId="17348" builtinId="8" hidden="1"/>
    <cellStyle name="Lien hypertexte" xfId="17350" builtinId="8" hidden="1"/>
    <cellStyle name="Lien hypertexte" xfId="17352" builtinId="8" hidden="1"/>
    <cellStyle name="Lien hypertexte" xfId="17354" builtinId="8" hidden="1"/>
    <cellStyle name="Lien hypertexte" xfId="17356" builtinId="8" hidden="1"/>
    <cellStyle name="Lien hypertexte" xfId="17358" builtinId="8" hidden="1"/>
    <cellStyle name="Lien hypertexte" xfId="17362" builtinId="8" hidden="1"/>
    <cellStyle name="Lien hypertexte" xfId="17364" builtinId="8" hidden="1"/>
    <cellStyle name="Lien hypertexte" xfId="17366" builtinId="8" hidden="1"/>
    <cellStyle name="Lien hypertexte" xfId="17368" builtinId="8" hidden="1"/>
    <cellStyle name="Lien hypertexte" xfId="17370" builtinId="8" hidden="1"/>
    <cellStyle name="Lien hypertexte" xfId="17372" builtinId="8" hidden="1"/>
    <cellStyle name="Lien hypertexte" xfId="17374" builtinId="8" hidden="1"/>
    <cellStyle name="Lien hypertexte" xfId="17376" builtinId="8" hidden="1"/>
    <cellStyle name="Lien hypertexte" xfId="17378" builtinId="8" hidden="1"/>
    <cellStyle name="Lien hypertexte" xfId="17380" builtinId="8" hidden="1"/>
    <cellStyle name="Lien hypertexte" xfId="17382" builtinId="8" hidden="1"/>
    <cellStyle name="Lien hypertexte" xfId="17384" builtinId="8" hidden="1"/>
    <cellStyle name="Lien hypertexte" xfId="17386" builtinId="8" hidden="1"/>
    <cellStyle name="Lien hypertexte" xfId="17388" builtinId="8" hidden="1"/>
    <cellStyle name="Lien hypertexte" xfId="17390" builtinId="8" hidden="1"/>
    <cellStyle name="Lien hypertexte" xfId="17394" builtinId="8" hidden="1"/>
    <cellStyle name="Lien hypertexte" xfId="17396" builtinId="8" hidden="1"/>
    <cellStyle name="Lien hypertexte" xfId="17398" builtinId="8" hidden="1"/>
    <cellStyle name="Lien hypertexte" xfId="17400" builtinId="8" hidden="1"/>
    <cellStyle name="Lien hypertexte" xfId="17402" builtinId="8" hidden="1"/>
    <cellStyle name="Lien hypertexte" xfId="17404" builtinId="8" hidden="1"/>
    <cellStyle name="Lien hypertexte" xfId="17406" builtinId="8" hidden="1"/>
    <cellStyle name="Lien hypertexte" xfId="17408" builtinId="8" hidden="1"/>
    <cellStyle name="Lien hypertexte" xfId="17410" builtinId="8" hidden="1"/>
    <cellStyle name="Lien hypertexte" xfId="17412" builtinId="8" hidden="1"/>
    <cellStyle name="Lien hypertexte" xfId="17414" builtinId="8" hidden="1"/>
    <cellStyle name="Lien hypertexte" xfId="17416" builtinId="8" hidden="1"/>
    <cellStyle name="Lien hypertexte" xfId="17418" builtinId="8" hidden="1"/>
    <cellStyle name="Lien hypertexte" xfId="17420" builtinId="8" hidden="1"/>
    <cellStyle name="Lien hypertexte" xfId="17422" builtinId="8" hidden="1"/>
    <cellStyle name="Lien hypertexte" xfId="17426" builtinId="8" hidden="1"/>
    <cellStyle name="Lien hypertexte" xfId="17428" builtinId="8" hidden="1"/>
    <cellStyle name="Lien hypertexte" xfId="17430" builtinId="8" hidden="1"/>
    <cellStyle name="Lien hypertexte" xfId="17432" builtinId="8" hidden="1"/>
    <cellStyle name="Lien hypertexte" xfId="17434" builtinId="8" hidden="1"/>
    <cellStyle name="Lien hypertexte" xfId="17436" builtinId="8" hidden="1"/>
    <cellStyle name="Lien hypertexte" xfId="17438" builtinId="8" hidden="1"/>
    <cellStyle name="Lien hypertexte" xfId="17440" builtinId="8" hidden="1"/>
    <cellStyle name="Lien hypertexte" xfId="17442" builtinId="8" hidden="1"/>
    <cellStyle name="Lien hypertexte" xfId="17444" builtinId="8" hidden="1"/>
    <cellStyle name="Lien hypertexte" xfId="17446" builtinId="8" hidden="1"/>
    <cellStyle name="Lien hypertexte" xfId="17448" builtinId="8" hidden="1"/>
    <cellStyle name="Lien hypertexte" xfId="17450" builtinId="8" hidden="1"/>
    <cellStyle name="Lien hypertexte" xfId="17452" builtinId="8" hidden="1"/>
    <cellStyle name="Lien hypertexte" xfId="17454" builtinId="8" hidden="1"/>
    <cellStyle name="Lien hypertexte" xfId="17458" builtinId="8" hidden="1"/>
    <cellStyle name="Lien hypertexte" xfId="17460" builtinId="8" hidden="1"/>
    <cellStyle name="Lien hypertexte" xfId="17462" builtinId="8" hidden="1"/>
    <cellStyle name="Lien hypertexte" xfId="17464" builtinId="8" hidden="1"/>
    <cellStyle name="Lien hypertexte" xfId="17466" builtinId="8" hidden="1"/>
    <cellStyle name="Lien hypertexte" xfId="17468" builtinId="8" hidden="1"/>
    <cellStyle name="Lien hypertexte" xfId="17470" builtinId="8" hidden="1"/>
    <cellStyle name="Lien hypertexte" xfId="17472" builtinId="8" hidden="1"/>
    <cellStyle name="Lien hypertexte" xfId="17474" builtinId="8" hidden="1"/>
    <cellStyle name="Lien hypertexte" xfId="17476" builtinId="8" hidden="1"/>
    <cellStyle name="Lien hypertexte" xfId="17478" builtinId="8" hidden="1"/>
    <cellStyle name="Lien hypertexte" xfId="17480" builtinId="8" hidden="1"/>
    <cellStyle name="Lien hypertexte" xfId="17482" builtinId="8" hidden="1"/>
    <cellStyle name="Lien hypertexte" xfId="17484" builtinId="8" hidden="1"/>
    <cellStyle name="Lien hypertexte" xfId="17486" builtinId="8" hidden="1"/>
    <cellStyle name="Lien hypertexte" xfId="17490" builtinId="8" hidden="1"/>
    <cellStyle name="Lien hypertexte" xfId="17492" builtinId="8" hidden="1"/>
    <cellStyle name="Lien hypertexte" xfId="17494" builtinId="8" hidden="1"/>
    <cellStyle name="Lien hypertexte" xfId="17496" builtinId="8" hidden="1"/>
    <cellStyle name="Lien hypertexte" xfId="17498" builtinId="8" hidden="1"/>
    <cellStyle name="Lien hypertexte" xfId="17500" builtinId="8" hidden="1"/>
    <cellStyle name="Lien hypertexte" xfId="17502" builtinId="8" hidden="1"/>
    <cellStyle name="Lien hypertexte" xfId="17504" builtinId="8" hidden="1"/>
    <cellStyle name="Lien hypertexte" xfId="17506" builtinId="8" hidden="1"/>
    <cellStyle name="Lien hypertexte" xfId="17508" builtinId="8" hidden="1"/>
    <cellStyle name="Lien hypertexte" xfId="17510" builtinId="8" hidden="1"/>
    <cellStyle name="Lien hypertexte" xfId="17512" builtinId="8" hidden="1"/>
    <cellStyle name="Lien hypertexte" xfId="17514" builtinId="8" hidden="1"/>
    <cellStyle name="Lien hypertexte" xfId="17516" builtinId="8" hidden="1"/>
    <cellStyle name="Lien hypertexte" xfId="17518" builtinId="8" hidden="1"/>
    <cellStyle name="Lien hypertexte" xfId="17522" builtinId="8" hidden="1"/>
    <cellStyle name="Lien hypertexte" xfId="17524" builtinId="8" hidden="1"/>
    <cellStyle name="Lien hypertexte" xfId="17526" builtinId="8" hidden="1"/>
    <cellStyle name="Lien hypertexte" xfId="17528" builtinId="8" hidden="1"/>
    <cellStyle name="Lien hypertexte" xfId="17530" builtinId="8" hidden="1"/>
    <cellStyle name="Lien hypertexte" xfId="17532" builtinId="8" hidden="1"/>
    <cellStyle name="Lien hypertexte" xfId="17534" builtinId="8" hidden="1"/>
    <cellStyle name="Lien hypertexte" xfId="17536" builtinId="8" hidden="1"/>
    <cellStyle name="Lien hypertexte" xfId="17538" builtinId="8" hidden="1"/>
    <cellStyle name="Lien hypertexte" xfId="17540" builtinId="8" hidden="1"/>
    <cellStyle name="Lien hypertexte" xfId="17542" builtinId="8" hidden="1"/>
    <cellStyle name="Lien hypertexte" xfId="17544" builtinId="8" hidden="1"/>
    <cellStyle name="Lien hypertexte" xfId="17546" builtinId="8" hidden="1"/>
    <cellStyle name="Lien hypertexte" xfId="17548" builtinId="8" hidden="1"/>
    <cellStyle name="Lien hypertexte" xfId="17550" builtinId="8" hidden="1"/>
    <cellStyle name="Lien hypertexte" xfId="17554" builtinId="8" hidden="1"/>
    <cellStyle name="Lien hypertexte" xfId="17556" builtinId="8" hidden="1"/>
    <cellStyle name="Lien hypertexte" xfId="17558" builtinId="8" hidden="1"/>
    <cellStyle name="Lien hypertexte" xfId="17560" builtinId="8" hidden="1"/>
    <cellStyle name="Lien hypertexte" xfId="17562" builtinId="8" hidden="1"/>
    <cellStyle name="Lien hypertexte" xfId="17564" builtinId="8" hidden="1"/>
    <cellStyle name="Lien hypertexte" xfId="17566" builtinId="8" hidden="1"/>
    <cellStyle name="Lien hypertexte" xfId="17568" builtinId="8" hidden="1"/>
    <cellStyle name="Lien hypertexte" xfId="17570" builtinId="8" hidden="1"/>
    <cellStyle name="Lien hypertexte" xfId="17572" builtinId="8" hidden="1"/>
    <cellStyle name="Lien hypertexte" xfId="17574" builtinId="8" hidden="1"/>
    <cellStyle name="Lien hypertexte" xfId="17576" builtinId="8" hidden="1"/>
    <cellStyle name="Lien hypertexte" xfId="17578" builtinId="8" hidden="1"/>
    <cellStyle name="Lien hypertexte" xfId="17580" builtinId="8" hidden="1"/>
    <cellStyle name="Lien hypertexte" xfId="17582" builtinId="8" hidden="1"/>
    <cellStyle name="Lien hypertexte" xfId="17586" builtinId="8" hidden="1"/>
    <cellStyle name="Lien hypertexte" xfId="17588" builtinId="8" hidden="1"/>
    <cellStyle name="Lien hypertexte" xfId="17590" builtinId="8" hidden="1"/>
    <cellStyle name="Lien hypertexte" xfId="17592" builtinId="8" hidden="1"/>
    <cellStyle name="Lien hypertexte" xfId="17594" builtinId="8" hidden="1"/>
    <cellStyle name="Lien hypertexte" xfId="17596" builtinId="8" hidden="1"/>
    <cellStyle name="Lien hypertexte" xfId="17598" builtinId="8" hidden="1"/>
    <cellStyle name="Lien hypertexte" xfId="17600" builtinId="8" hidden="1"/>
    <cellStyle name="Lien hypertexte" xfId="17602" builtinId="8" hidden="1"/>
    <cellStyle name="Lien hypertexte" xfId="17604" builtinId="8" hidden="1"/>
    <cellStyle name="Lien hypertexte" xfId="17606" builtinId="8" hidden="1"/>
    <cellStyle name="Lien hypertexte" xfId="17608" builtinId="8" hidden="1"/>
    <cellStyle name="Lien hypertexte" xfId="17610" builtinId="8" hidden="1"/>
    <cellStyle name="Lien hypertexte" xfId="17612" builtinId="8" hidden="1"/>
    <cellStyle name="Lien hypertexte" xfId="17614" builtinId="8" hidden="1"/>
    <cellStyle name="Lien hypertexte" xfId="17618" builtinId="8" hidden="1"/>
    <cellStyle name="Lien hypertexte" xfId="17620" builtinId="8" hidden="1"/>
    <cellStyle name="Lien hypertexte" xfId="17622" builtinId="8" hidden="1"/>
    <cellStyle name="Lien hypertexte" xfId="17624" builtinId="8" hidden="1"/>
    <cellStyle name="Lien hypertexte" xfId="17626" builtinId="8" hidden="1"/>
    <cellStyle name="Lien hypertexte" xfId="17628" builtinId="8" hidden="1"/>
    <cellStyle name="Lien hypertexte" xfId="17630" builtinId="8" hidden="1"/>
    <cellStyle name="Lien hypertexte" xfId="17632" builtinId="8" hidden="1"/>
    <cellStyle name="Lien hypertexte" xfId="17634" builtinId="8" hidden="1"/>
    <cellStyle name="Lien hypertexte" xfId="17636" builtinId="8" hidden="1"/>
    <cellStyle name="Lien hypertexte" xfId="17638" builtinId="8" hidden="1"/>
    <cellStyle name="Lien hypertexte" xfId="17640" builtinId="8" hidden="1"/>
    <cellStyle name="Lien hypertexte" xfId="17642" builtinId="8" hidden="1"/>
    <cellStyle name="Lien hypertexte" xfId="17644" builtinId="8" hidden="1"/>
    <cellStyle name="Lien hypertexte" xfId="17646" builtinId="8" hidden="1"/>
    <cellStyle name="Lien hypertexte" xfId="17650" builtinId="8" hidden="1"/>
    <cellStyle name="Lien hypertexte" xfId="17652" builtinId="8" hidden="1"/>
    <cellStyle name="Lien hypertexte" xfId="17654" builtinId="8" hidden="1"/>
    <cellStyle name="Lien hypertexte" xfId="17656" builtinId="8" hidden="1"/>
    <cellStyle name="Lien hypertexte" xfId="17658" builtinId="8" hidden="1"/>
    <cellStyle name="Lien hypertexte" xfId="17660" builtinId="8" hidden="1"/>
    <cellStyle name="Lien hypertexte" xfId="17662" builtinId="8" hidden="1"/>
    <cellStyle name="Lien hypertexte" xfId="17664" builtinId="8" hidden="1"/>
    <cellStyle name="Lien hypertexte" xfId="17666" builtinId="8" hidden="1"/>
    <cellStyle name="Lien hypertexte" xfId="17668" builtinId="8" hidden="1"/>
    <cellStyle name="Lien hypertexte" xfId="17670" builtinId="8" hidden="1"/>
    <cellStyle name="Lien hypertexte" xfId="17672" builtinId="8" hidden="1"/>
    <cellStyle name="Lien hypertexte" xfId="17674" builtinId="8" hidden="1"/>
    <cellStyle name="Lien hypertexte" xfId="17676" builtinId="8" hidden="1"/>
    <cellStyle name="Lien hypertexte" xfId="17678" builtinId="8" hidden="1"/>
    <cellStyle name="Lien hypertexte" xfId="17682" builtinId="8" hidden="1"/>
    <cellStyle name="Lien hypertexte" xfId="17684" builtinId="8" hidden="1"/>
    <cellStyle name="Lien hypertexte" xfId="17686" builtinId="8" hidden="1"/>
    <cellStyle name="Lien hypertexte" xfId="17688" builtinId="8" hidden="1"/>
    <cellStyle name="Lien hypertexte" xfId="17690" builtinId="8" hidden="1"/>
    <cellStyle name="Lien hypertexte" xfId="17692" builtinId="8" hidden="1"/>
    <cellStyle name="Lien hypertexte" xfId="17694" builtinId="8" hidden="1"/>
    <cellStyle name="Lien hypertexte" xfId="17696" builtinId="8" hidden="1"/>
    <cellStyle name="Lien hypertexte" xfId="17698" builtinId="8" hidden="1"/>
    <cellStyle name="Lien hypertexte" xfId="17700" builtinId="8" hidden="1"/>
    <cellStyle name="Lien hypertexte" xfId="17702" builtinId="8" hidden="1"/>
    <cellStyle name="Lien hypertexte" xfId="17704" builtinId="8" hidden="1"/>
    <cellStyle name="Lien hypertexte" xfId="17706" builtinId="8" hidden="1"/>
    <cellStyle name="Lien hypertexte" xfId="17708" builtinId="8" hidden="1"/>
    <cellStyle name="Lien hypertexte" xfId="17710" builtinId="8" hidden="1"/>
    <cellStyle name="Lien hypertexte" xfId="17714" builtinId="8" hidden="1"/>
    <cellStyle name="Lien hypertexte" xfId="17716" builtinId="8" hidden="1"/>
    <cellStyle name="Lien hypertexte" xfId="17718" builtinId="8" hidden="1"/>
    <cellStyle name="Lien hypertexte" xfId="17720" builtinId="8" hidden="1"/>
    <cellStyle name="Lien hypertexte" xfId="17722" builtinId="8" hidden="1"/>
    <cellStyle name="Lien hypertexte" xfId="17724" builtinId="8" hidden="1"/>
    <cellStyle name="Lien hypertexte" xfId="17726" builtinId="8" hidden="1"/>
    <cellStyle name="Lien hypertexte" xfId="17728" builtinId="8" hidden="1"/>
    <cellStyle name="Lien hypertexte" xfId="17730" builtinId="8" hidden="1"/>
    <cellStyle name="Lien hypertexte" xfId="17732" builtinId="8" hidden="1"/>
    <cellStyle name="Lien hypertexte" xfId="17734" builtinId="8" hidden="1"/>
    <cellStyle name="Lien hypertexte" xfId="17736" builtinId="8" hidden="1"/>
    <cellStyle name="Lien hypertexte" xfId="17738" builtinId="8" hidden="1"/>
    <cellStyle name="Lien hypertexte" xfId="17740" builtinId="8" hidden="1"/>
    <cellStyle name="Lien hypertexte" xfId="17742" builtinId="8" hidden="1"/>
    <cellStyle name="Lien hypertexte" xfId="17746" builtinId="8" hidden="1"/>
    <cellStyle name="Lien hypertexte" xfId="17748" builtinId="8" hidden="1"/>
    <cellStyle name="Lien hypertexte" xfId="17750" builtinId="8" hidden="1"/>
    <cellStyle name="Lien hypertexte" xfId="17752" builtinId="8" hidden="1"/>
    <cellStyle name="Lien hypertexte" xfId="17754" builtinId="8" hidden="1"/>
    <cellStyle name="Lien hypertexte" xfId="17756" builtinId="8" hidden="1"/>
    <cellStyle name="Lien hypertexte" xfId="17758" builtinId="8" hidden="1"/>
    <cellStyle name="Lien hypertexte" xfId="17760" builtinId="8" hidden="1"/>
    <cellStyle name="Lien hypertexte" xfId="17762" builtinId="8" hidden="1"/>
    <cellStyle name="Lien hypertexte" xfId="17764" builtinId="8" hidden="1"/>
    <cellStyle name="Lien hypertexte" xfId="17766" builtinId="8" hidden="1"/>
    <cellStyle name="Lien hypertexte" xfId="17768" builtinId="8" hidden="1"/>
    <cellStyle name="Lien hypertexte" xfId="17770" builtinId="8" hidden="1"/>
    <cellStyle name="Lien hypertexte" xfId="17772" builtinId="8" hidden="1"/>
    <cellStyle name="Lien hypertexte" xfId="17774" builtinId="8" hidden="1"/>
    <cellStyle name="Lien hypertexte" xfId="17778" builtinId="8" hidden="1"/>
    <cellStyle name="Lien hypertexte" xfId="17780" builtinId="8" hidden="1"/>
    <cellStyle name="Lien hypertexte" xfId="17782" builtinId="8" hidden="1"/>
    <cellStyle name="Lien hypertexte" xfId="17784" builtinId="8" hidden="1"/>
    <cellStyle name="Lien hypertexte" xfId="17786" builtinId="8" hidden="1"/>
    <cellStyle name="Lien hypertexte" xfId="17788" builtinId="8" hidden="1"/>
    <cellStyle name="Lien hypertexte" xfId="17790" builtinId="8" hidden="1"/>
    <cellStyle name="Lien hypertexte" xfId="17792" builtinId="8" hidden="1"/>
    <cellStyle name="Lien hypertexte" xfId="17794" builtinId="8" hidden="1"/>
    <cellStyle name="Lien hypertexte" xfId="17796" builtinId="8" hidden="1"/>
    <cellStyle name="Lien hypertexte" xfId="17798" builtinId="8" hidden="1"/>
    <cellStyle name="Lien hypertexte" xfId="17800" builtinId="8" hidden="1"/>
    <cellStyle name="Lien hypertexte" xfId="17802" builtinId="8" hidden="1"/>
    <cellStyle name="Lien hypertexte" xfId="17804" builtinId="8" hidden="1"/>
    <cellStyle name="Lien hypertexte" xfId="17806" builtinId="8" hidden="1"/>
    <cellStyle name="Lien hypertexte" xfId="17810" builtinId="8" hidden="1"/>
    <cellStyle name="Lien hypertexte" xfId="17812" builtinId="8" hidden="1"/>
    <cellStyle name="Lien hypertexte" xfId="17814" builtinId="8" hidden="1"/>
    <cellStyle name="Lien hypertexte" xfId="17816" builtinId="8" hidden="1"/>
    <cellStyle name="Lien hypertexte" xfId="17818" builtinId="8" hidden="1"/>
    <cellStyle name="Lien hypertexte" xfId="17820" builtinId="8" hidden="1"/>
    <cellStyle name="Lien hypertexte" xfId="17822" builtinId="8" hidden="1"/>
    <cellStyle name="Lien hypertexte" xfId="17824" builtinId="8" hidden="1"/>
    <cellStyle name="Lien hypertexte" xfId="17826" builtinId="8" hidden="1"/>
    <cellStyle name="Lien hypertexte" xfId="17828" builtinId="8" hidden="1"/>
    <cellStyle name="Lien hypertexte" xfId="17830" builtinId="8" hidden="1"/>
    <cellStyle name="Lien hypertexte" xfId="17832" builtinId="8" hidden="1"/>
    <cellStyle name="Lien hypertexte" xfId="17834" builtinId="8" hidden="1"/>
    <cellStyle name="Lien hypertexte" xfId="17836" builtinId="8" hidden="1"/>
    <cellStyle name="Lien hypertexte" xfId="17838" builtinId="8" hidden="1"/>
    <cellStyle name="Lien hypertexte" xfId="17842" builtinId="8" hidden="1"/>
    <cellStyle name="Lien hypertexte" xfId="17844" builtinId="8" hidden="1"/>
    <cellStyle name="Lien hypertexte" xfId="17846" builtinId="8" hidden="1"/>
    <cellStyle name="Lien hypertexte" xfId="17848" builtinId="8" hidden="1"/>
    <cellStyle name="Lien hypertexte" xfId="17850" builtinId="8" hidden="1"/>
    <cellStyle name="Lien hypertexte" xfId="17852" builtinId="8" hidden="1"/>
    <cellStyle name="Lien hypertexte" xfId="17854" builtinId="8" hidden="1"/>
    <cellStyle name="Lien hypertexte" xfId="17856" builtinId="8" hidden="1"/>
    <cellStyle name="Lien hypertexte" xfId="17858" builtinId="8" hidden="1"/>
    <cellStyle name="Lien hypertexte" xfId="17860" builtinId="8" hidden="1"/>
    <cellStyle name="Lien hypertexte" xfId="17862" builtinId="8" hidden="1"/>
    <cellStyle name="Lien hypertexte" xfId="17864" builtinId="8" hidden="1"/>
    <cellStyle name="Lien hypertexte" xfId="17866" builtinId="8" hidden="1"/>
    <cellStyle name="Lien hypertexte" xfId="17868" builtinId="8" hidden="1"/>
    <cellStyle name="Lien hypertexte" xfId="17870" builtinId="8" hidden="1"/>
    <cellStyle name="Lien hypertexte" xfId="17874" builtinId="8" hidden="1"/>
    <cellStyle name="Lien hypertexte" xfId="17876" builtinId="8" hidden="1"/>
    <cellStyle name="Lien hypertexte" xfId="17878" builtinId="8" hidden="1"/>
    <cellStyle name="Lien hypertexte" xfId="17880" builtinId="8" hidden="1"/>
    <cellStyle name="Lien hypertexte" xfId="17882" builtinId="8" hidden="1"/>
    <cellStyle name="Lien hypertexte" xfId="17884" builtinId="8" hidden="1"/>
    <cellStyle name="Lien hypertexte" xfId="17886" builtinId="8" hidden="1"/>
    <cellStyle name="Lien hypertexte" xfId="17888" builtinId="8" hidden="1"/>
    <cellStyle name="Lien hypertexte" xfId="17890" builtinId="8" hidden="1"/>
    <cellStyle name="Lien hypertexte" xfId="17892" builtinId="8" hidden="1"/>
    <cellStyle name="Lien hypertexte" xfId="17894" builtinId="8" hidden="1"/>
    <cellStyle name="Lien hypertexte" xfId="17896" builtinId="8" hidden="1"/>
    <cellStyle name="Lien hypertexte" xfId="17898" builtinId="8" hidden="1"/>
    <cellStyle name="Lien hypertexte" xfId="17900" builtinId="8" hidden="1"/>
    <cellStyle name="Lien hypertexte" xfId="17902" builtinId="8" hidden="1"/>
    <cellStyle name="Lien hypertexte" xfId="17906" builtinId="8" hidden="1"/>
    <cellStyle name="Lien hypertexte" xfId="17908" builtinId="8" hidden="1"/>
    <cellStyle name="Lien hypertexte" xfId="17910" builtinId="8" hidden="1"/>
    <cellStyle name="Lien hypertexte" xfId="17912" builtinId="8" hidden="1"/>
    <cellStyle name="Lien hypertexte" xfId="17914" builtinId="8" hidden="1"/>
    <cellStyle name="Lien hypertexte" xfId="17916" builtinId="8" hidden="1"/>
    <cellStyle name="Lien hypertexte" xfId="17918" builtinId="8" hidden="1"/>
    <cellStyle name="Lien hypertexte" xfId="17920" builtinId="8" hidden="1"/>
    <cellStyle name="Lien hypertexte" xfId="17922" builtinId="8" hidden="1"/>
    <cellStyle name="Lien hypertexte" xfId="17924" builtinId="8" hidden="1"/>
    <cellStyle name="Lien hypertexte" xfId="17926" builtinId="8" hidden="1"/>
    <cellStyle name="Lien hypertexte" xfId="17928" builtinId="8" hidden="1"/>
    <cellStyle name="Lien hypertexte" xfId="17930" builtinId="8" hidden="1"/>
    <cellStyle name="Lien hypertexte" xfId="17932" builtinId="8" hidden="1"/>
    <cellStyle name="Lien hypertexte" xfId="17934" builtinId="8" hidden="1"/>
    <cellStyle name="Lien hypertexte" xfId="17938" builtinId="8" hidden="1"/>
    <cellStyle name="Lien hypertexte" xfId="17940" builtinId="8" hidden="1"/>
    <cellStyle name="Lien hypertexte" xfId="17942" builtinId="8" hidden="1"/>
    <cellStyle name="Lien hypertexte" xfId="17944" builtinId="8" hidden="1"/>
    <cellStyle name="Lien hypertexte" xfId="17946" builtinId="8" hidden="1"/>
    <cellStyle name="Lien hypertexte" xfId="17948" builtinId="8" hidden="1"/>
    <cellStyle name="Lien hypertexte" xfId="17950" builtinId="8" hidden="1"/>
    <cellStyle name="Lien hypertexte" xfId="17952" builtinId="8" hidden="1"/>
    <cellStyle name="Lien hypertexte" xfId="17954" builtinId="8" hidden="1"/>
    <cellStyle name="Lien hypertexte" xfId="17956" builtinId="8" hidden="1"/>
    <cellStyle name="Lien hypertexte" xfId="17958" builtinId="8" hidden="1"/>
    <cellStyle name="Lien hypertexte" xfId="17960" builtinId="8" hidden="1"/>
    <cellStyle name="Lien hypertexte" xfId="17962" builtinId="8" hidden="1"/>
    <cellStyle name="Lien hypertexte" xfId="17964" builtinId="8" hidden="1"/>
    <cellStyle name="Lien hypertexte" xfId="17966" builtinId="8" hidden="1"/>
    <cellStyle name="Lien hypertexte" xfId="17970" builtinId="8" hidden="1"/>
    <cellStyle name="Lien hypertexte" xfId="17972" builtinId="8" hidden="1"/>
    <cellStyle name="Lien hypertexte" xfId="17974" builtinId="8" hidden="1"/>
    <cellStyle name="Lien hypertexte" xfId="17976" builtinId="8" hidden="1"/>
    <cellStyle name="Lien hypertexte" xfId="17978" builtinId="8" hidden="1"/>
    <cellStyle name="Lien hypertexte" xfId="17980" builtinId="8" hidden="1"/>
    <cellStyle name="Lien hypertexte" xfId="17982" builtinId="8" hidden="1"/>
    <cellStyle name="Lien hypertexte" xfId="17984" builtinId="8" hidden="1"/>
    <cellStyle name="Lien hypertexte" xfId="17986" builtinId="8" hidden="1"/>
    <cellStyle name="Lien hypertexte" xfId="17988" builtinId="8" hidden="1"/>
    <cellStyle name="Lien hypertexte" xfId="17990" builtinId="8" hidden="1"/>
    <cellStyle name="Lien hypertexte" xfId="17992" builtinId="8" hidden="1"/>
    <cellStyle name="Lien hypertexte" xfId="17994" builtinId="8" hidden="1"/>
    <cellStyle name="Lien hypertexte" xfId="17996" builtinId="8" hidden="1"/>
    <cellStyle name="Lien hypertexte" xfId="17998" builtinId="8" hidden="1"/>
    <cellStyle name="Lien hypertexte" xfId="18002" builtinId="8" hidden="1"/>
    <cellStyle name="Lien hypertexte" xfId="18004" builtinId="8" hidden="1"/>
    <cellStyle name="Lien hypertexte" xfId="18006" builtinId="8" hidden="1"/>
    <cellStyle name="Lien hypertexte" xfId="18008" builtinId="8" hidden="1"/>
    <cellStyle name="Lien hypertexte" xfId="18010" builtinId="8" hidden="1"/>
    <cellStyle name="Lien hypertexte" xfId="18012" builtinId="8" hidden="1"/>
    <cellStyle name="Lien hypertexte" xfId="18014" builtinId="8" hidden="1"/>
    <cellStyle name="Lien hypertexte" xfId="18016" builtinId="8" hidden="1"/>
    <cellStyle name="Lien hypertexte" xfId="18018" builtinId="8" hidden="1"/>
    <cellStyle name="Lien hypertexte" xfId="18020" builtinId="8" hidden="1"/>
    <cellStyle name="Lien hypertexte" xfId="18022" builtinId="8" hidden="1"/>
    <cellStyle name="Lien hypertexte" xfId="18024" builtinId="8" hidden="1"/>
    <cellStyle name="Lien hypertexte" xfId="18026" builtinId="8" hidden="1"/>
    <cellStyle name="Lien hypertexte" xfId="18028" builtinId="8" hidden="1"/>
    <cellStyle name="Lien hypertexte" xfId="18030" builtinId="8" hidden="1"/>
    <cellStyle name="Lien hypertexte" xfId="18034" builtinId="8" hidden="1"/>
    <cellStyle name="Lien hypertexte" xfId="18036" builtinId="8" hidden="1"/>
    <cellStyle name="Lien hypertexte" xfId="18038" builtinId="8" hidden="1"/>
    <cellStyle name="Lien hypertexte" xfId="18040" builtinId="8" hidden="1"/>
    <cellStyle name="Lien hypertexte" xfId="18042" builtinId="8" hidden="1"/>
    <cellStyle name="Lien hypertexte" xfId="18044" builtinId="8" hidden="1"/>
    <cellStyle name="Lien hypertexte" xfId="18046" builtinId="8" hidden="1"/>
    <cellStyle name="Lien hypertexte" xfId="18048" builtinId="8" hidden="1"/>
    <cellStyle name="Lien hypertexte" xfId="18050" builtinId="8" hidden="1"/>
    <cellStyle name="Lien hypertexte" xfId="18052" builtinId="8" hidden="1"/>
    <cellStyle name="Lien hypertexte" xfId="18054" builtinId="8" hidden="1"/>
    <cellStyle name="Lien hypertexte" xfId="18056" builtinId="8" hidden="1"/>
    <cellStyle name="Lien hypertexte" xfId="18058" builtinId="8" hidden="1"/>
    <cellStyle name="Lien hypertexte" xfId="18060" builtinId="8" hidden="1"/>
    <cellStyle name="Lien hypertexte" xfId="18062" builtinId="8" hidden="1"/>
    <cellStyle name="Lien hypertexte" xfId="18066" builtinId="8" hidden="1"/>
    <cellStyle name="Lien hypertexte" xfId="18068" builtinId="8" hidden="1"/>
    <cellStyle name="Lien hypertexte" xfId="18070" builtinId="8" hidden="1"/>
    <cellStyle name="Lien hypertexte" xfId="18072" builtinId="8" hidden="1"/>
    <cellStyle name="Lien hypertexte" xfId="18074" builtinId="8" hidden="1"/>
    <cellStyle name="Lien hypertexte" xfId="18076" builtinId="8" hidden="1"/>
    <cellStyle name="Lien hypertexte" xfId="18078" builtinId="8" hidden="1"/>
    <cellStyle name="Lien hypertexte" xfId="18080" builtinId="8" hidden="1"/>
    <cellStyle name="Lien hypertexte" xfId="18082" builtinId="8" hidden="1"/>
    <cellStyle name="Lien hypertexte" xfId="18084" builtinId="8" hidden="1"/>
    <cellStyle name="Lien hypertexte" xfId="18086" builtinId="8" hidden="1"/>
    <cellStyle name="Lien hypertexte" xfId="18088" builtinId="8" hidden="1"/>
    <cellStyle name="Lien hypertexte" xfId="18090" builtinId="8" hidden="1"/>
    <cellStyle name="Lien hypertexte" xfId="18092" builtinId="8" hidden="1"/>
    <cellStyle name="Lien hypertexte" xfId="18094" builtinId="8" hidden="1"/>
    <cellStyle name="Lien hypertexte" xfId="18098" builtinId="8" hidden="1"/>
    <cellStyle name="Lien hypertexte" xfId="18100" builtinId="8" hidden="1"/>
    <cellStyle name="Lien hypertexte" xfId="18102" builtinId="8" hidden="1"/>
    <cellStyle name="Lien hypertexte" xfId="18104" builtinId="8" hidden="1"/>
    <cellStyle name="Lien hypertexte" xfId="18106" builtinId="8" hidden="1"/>
    <cellStyle name="Lien hypertexte" xfId="18108" builtinId="8" hidden="1"/>
    <cellStyle name="Lien hypertexte" xfId="18110" builtinId="8" hidden="1"/>
    <cellStyle name="Lien hypertexte" xfId="18112" builtinId="8" hidden="1"/>
    <cellStyle name="Lien hypertexte" xfId="18114" builtinId="8" hidden="1"/>
    <cellStyle name="Lien hypertexte" xfId="18116" builtinId="8" hidden="1"/>
    <cellStyle name="Lien hypertexte" xfId="18118" builtinId="8" hidden="1"/>
    <cellStyle name="Lien hypertexte" xfId="18120" builtinId="8" hidden="1"/>
    <cellStyle name="Lien hypertexte" xfId="18122" builtinId="8" hidden="1"/>
    <cellStyle name="Lien hypertexte" xfId="18124" builtinId="8" hidden="1"/>
    <cellStyle name="Lien hypertexte" xfId="18126" builtinId="8" hidden="1"/>
    <cellStyle name="Lien hypertexte" xfId="18130" builtinId="8" hidden="1"/>
    <cellStyle name="Lien hypertexte" xfId="18132" builtinId="8" hidden="1"/>
    <cellStyle name="Lien hypertexte" xfId="18134" builtinId="8" hidden="1"/>
    <cellStyle name="Lien hypertexte" xfId="18136" builtinId="8" hidden="1"/>
    <cellStyle name="Lien hypertexte" xfId="18138" builtinId="8" hidden="1"/>
    <cellStyle name="Lien hypertexte" xfId="18140" builtinId="8" hidden="1"/>
    <cellStyle name="Lien hypertexte" xfId="18142" builtinId="8" hidden="1"/>
    <cellStyle name="Lien hypertexte" xfId="18144" builtinId="8" hidden="1"/>
    <cellStyle name="Lien hypertexte" xfId="18146" builtinId="8" hidden="1"/>
    <cellStyle name="Lien hypertexte" xfId="18148" builtinId="8" hidden="1"/>
    <cellStyle name="Lien hypertexte" xfId="18150" builtinId="8" hidden="1"/>
    <cellStyle name="Lien hypertexte" xfId="18152" builtinId="8" hidden="1"/>
    <cellStyle name="Lien hypertexte" xfId="18154" builtinId="8" hidden="1"/>
    <cellStyle name="Lien hypertexte" xfId="18156" builtinId="8" hidden="1"/>
    <cellStyle name="Lien hypertexte" xfId="18158" builtinId="8" hidden="1"/>
    <cellStyle name="Lien hypertexte" xfId="18162" builtinId="8" hidden="1"/>
    <cellStyle name="Lien hypertexte" xfId="18164" builtinId="8" hidden="1"/>
    <cellStyle name="Lien hypertexte" xfId="18166" builtinId="8" hidden="1"/>
    <cellStyle name="Lien hypertexte" xfId="18168" builtinId="8" hidden="1"/>
    <cellStyle name="Lien hypertexte" xfId="18170" builtinId="8" hidden="1"/>
    <cellStyle name="Lien hypertexte" xfId="18172" builtinId="8" hidden="1"/>
    <cellStyle name="Lien hypertexte" xfId="18174" builtinId="8" hidden="1"/>
    <cellStyle name="Lien hypertexte" xfId="18176" builtinId="8" hidden="1"/>
    <cellStyle name="Lien hypertexte" xfId="18178" builtinId="8" hidden="1"/>
    <cellStyle name="Lien hypertexte" xfId="18180" builtinId="8" hidden="1"/>
    <cellStyle name="Lien hypertexte" xfId="18182" builtinId="8" hidden="1"/>
    <cellStyle name="Lien hypertexte" xfId="18184" builtinId="8" hidden="1"/>
    <cellStyle name="Lien hypertexte" xfId="18186" builtinId="8" hidden="1"/>
    <cellStyle name="Lien hypertexte" xfId="18188" builtinId="8" hidden="1"/>
    <cellStyle name="Lien hypertexte" xfId="18190" builtinId="8" hidden="1"/>
    <cellStyle name="Lien hypertexte" xfId="18194" builtinId="8" hidden="1"/>
    <cellStyle name="Lien hypertexte" xfId="18196" builtinId="8" hidden="1"/>
    <cellStyle name="Lien hypertexte" xfId="18198" builtinId="8" hidden="1"/>
    <cellStyle name="Lien hypertexte" xfId="18200" builtinId="8" hidden="1"/>
    <cellStyle name="Lien hypertexte" xfId="18202" builtinId="8" hidden="1"/>
    <cellStyle name="Lien hypertexte" xfId="18204" builtinId="8" hidden="1"/>
    <cellStyle name="Lien hypertexte" xfId="18206" builtinId="8" hidden="1"/>
    <cellStyle name="Lien hypertexte" xfId="18208" builtinId="8" hidden="1"/>
    <cellStyle name="Lien hypertexte" xfId="18210" builtinId="8" hidden="1"/>
    <cellStyle name="Lien hypertexte" xfId="18212" builtinId="8" hidden="1"/>
    <cellStyle name="Lien hypertexte" xfId="18214" builtinId="8" hidden="1"/>
    <cellStyle name="Lien hypertexte" xfId="18216" builtinId="8" hidden="1"/>
    <cellStyle name="Lien hypertexte" xfId="18218" builtinId="8" hidden="1"/>
    <cellStyle name="Lien hypertexte" xfId="18220" builtinId="8" hidden="1"/>
    <cellStyle name="Lien hypertexte" xfId="18222" builtinId="8" hidden="1"/>
    <cellStyle name="Lien hypertexte" xfId="18226" builtinId="8" hidden="1"/>
    <cellStyle name="Lien hypertexte" xfId="18228" builtinId="8" hidden="1"/>
    <cellStyle name="Lien hypertexte" xfId="18230" builtinId="8" hidden="1"/>
    <cellStyle name="Lien hypertexte" xfId="18232" builtinId="8" hidden="1"/>
    <cellStyle name="Lien hypertexte" xfId="18234" builtinId="8" hidden="1"/>
    <cellStyle name="Lien hypertexte" xfId="18236" builtinId="8" hidden="1"/>
    <cellStyle name="Lien hypertexte" xfId="18238" builtinId="8" hidden="1"/>
    <cellStyle name="Lien hypertexte" xfId="18240" builtinId="8" hidden="1"/>
    <cellStyle name="Lien hypertexte" xfId="18242" builtinId="8" hidden="1"/>
    <cellStyle name="Lien hypertexte" xfId="18244" builtinId="8" hidden="1"/>
    <cellStyle name="Lien hypertexte" xfId="18246" builtinId="8" hidden="1"/>
    <cellStyle name="Lien hypertexte" xfId="18248" builtinId="8" hidden="1"/>
    <cellStyle name="Lien hypertexte" xfId="18250" builtinId="8" hidden="1"/>
    <cellStyle name="Lien hypertexte" xfId="18252" builtinId="8" hidden="1"/>
    <cellStyle name="Lien hypertexte" xfId="18254" builtinId="8" hidden="1"/>
    <cellStyle name="Lien hypertexte" xfId="18258" builtinId="8" hidden="1"/>
    <cellStyle name="Lien hypertexte" xfId="18260" builtinId="8" hidden="1"/>
    <cellStyle name="Lien hypertexte" xfId="18262" builtinId="8" hidden="1"/>
    <cellStyle name="Lien hypertexte" xfId="18264" builtinId="8" hidden="1"/>
    <cellStyle name="Lien hypertexte" xfId="18266" builtinId="8" hidden="1"/>
    <cellStyle name="Lien hypertexte" xfId="18268" builtinId="8" hidden="1"/>
    <cellStyle name="Lien hypertexte" xfId="18270" builtinId="8" hidden="1"/>
    <cellStyle name="Lien hypertexte" xfId="18272" builtinId="8" hidden="1"/>
    <cellStyle name="Lien hypertexte" xfId="18274" builtinId="8" hidden="1"/>
    <cellStyle name="Lien hypertexte" xfId="18276" builtinId="8" hidden="1"/>
    <cellStyle name="Lien hypertexte" xfId="18278" builtinId="8" hidden="1"/>
    <cellStyle name="Lien hypertexte" xfId="18280" builtinId="8" hidden="1"/>
    <cellStyle name="Lien hypertexte" xfId="18282" builtinId="8" hidden="1"/>
    <cellStyle name="Lien hypertexte" xfId="18284" builtinId="8" hidden="1"/>
    <cellStyle name="Lien hypertexte" xfId="18286" builtinId="8" hidden="1"/>
    <cellStyle name="Lien hypertexte" xfId="18290" builtinId="8" hidden="1"/>
    <cellStyle name="Lien hypertexte" xfId="18292" builtinId="8" hidden="1"/>
    <cellStyle name="Lien hypertexte" xfId="18294" builtinId="8" hidden="1"/>
    <cellStyle name="Lien hypertexte" xfId="18296" builtinId="8" hidden="1"/>
    <cellStyle name="Lien hypertexte" xfId="18298" builtinId="8" hidden="1"/>
    <cellStyle name="Lien hypertexte" xfId="18300" builtinId="8" hidden="1"/>
    <cellStyle name="Lien hypertexte" xfId="18302" builtinId="8" hidden="1"/>
    <cellStyle name="Lien hypertexte" xfId="18304" builtinId="8" hidden="1"/>
    <cellStyle name="Lien hypertexte" xfId="18306" builtinId="8" hidden="1"/>
    <cellStyle name="Lien hypertexte" xfId="18308" builtinId="8" hidden="1"/>
    <cellStyle name="Lien hypertexte" xfId="18327" builtinId="8" hidden="1"/>
    <cellStyle name="Lien hypertexte" xfId="18329" builtinId="8" hidden="1"/>
    <cellStyle name="Lien hypertexte" xfId="18331" builtinId="8" hidden="1"/>
    <cellStyle name="Lien hypertexte" xfId="18333" builtinId="8" hidden="1"/>
    <cellStyle name="Lien hypertexte" xfId="18335" builtinId="8" hidden="1"/>
    <cellStyle name="Lien hypertexte" xfId="18339" builtinId="8" hidden="1"/>
    <cellStyle name="Lien hypertexte" xfId="18341" builtinId="8" hidden="1"/>
    <cellStyle name="Lien hypertexte" xfId="18343" builtinId="8" hidden="1"/>
    <cellStyle name="Lien hypertexte" xfId="18345" builtinId="8" hidden="1"/>
    <cellStyle name="Lien hypertexte" xfId="18347" builtinId="8" hidden="1"/>
    <cellStyle name="Lien hypertexte" xfId="18349" builtinId="8" hidden="1"/>
    <cellStyle name="Lien hypertexte" xfId="18351" builtinId="8" hidden="1"/>
    <cellStyle name="Lien hypertexte" xfId="18353" builtinId="8" hidden="1"/>
    <cellStyle name="Lien hypertexte" xfId="18355" builtinId="8" hidden="1"/>
    <cellStyle name="Lien hypertexte" xfId="18357" builtinId="8" hidden="1"/>
    <cellStyle name="Lien hypertexte" xfId="18359" builtinId="8" hidden="1"/>
    <cellStyle name="Lien hypertexte" xfId="18361" builtinId="8" hidden="1"/>
    <cellStyle name="Lien hypertexte" xfId="18363" builtinId="8" hidden="1"/>
    <cellStyle name="Lien hypertexte" xfId="18365" builtinId="8" hidden="1"/>
    <cellStyle name="Lien hypertexte" xfId="18367" builtinId="8" hidden="1"/>
    <cellStyle name="Lien hypertexte" xfId="18371" builtinId="8" hidden="1"/>
    <cellStyle name="Lien hypertexte" xfId="18373" builtinId="8" hidden="1"/>
    <cellStyle name="Lien hypertexte" xfId="18375" builtinId="8" hidden="1"/>
    <cellStyle name="Lien hypertexte" xfId="18377" builtinId="8" hidden="1"/>
    <cellStyle name="Lien hypertexte" xfId="18379" builtinId="8" hidden="1"/>
    <cellStyle name="Lien hypertexte" xfId="18381" builtinId="8" hidden="1"/>
    <cellStyle name="Lien hypertexte" xfId="18383" builtinId="8" hidden="1"/>
    <cellStyle name="Lien hypertexte" xfId="18385" builtinId="8" hidden="1"/>
    <cellStyle name="Lien hypertexte" xfId="18387" builtinId="8" hidden="1"/>
    <cellStyle name="Lien hypertexte" xfId="18389" builtinId="8" hidden="1"/>
    <cellStyle name="Lien hypertexte" xfId="18391" builtinId="8" hidden="1"/>
    <cellStyle name="Lien hypertexte" xfId="18393" builtinId="8" hidden="1"/>
    <cellStyle name="Lien hypertexte" xfId="18395" builtinId="8" hidden="1"/>
    <cellStyle name="Lien hypertexte" xfId="18397" builtinId="8" hidden="1"/>
    <cellStyle name="Lien hypertexte" xfId="18399" builtinId="8" hidden="1"/>
    <cellStyle name="Lien hypertexte" xfId="18403" builtinId="8" hidden="1"/>
    <cellStyle name="Lien hypertexte" xfId="18405" builtinId="8" hidden="1"/>
    <cellStyle name="Lien hypertexte" xfId="18407" builtinId="8" hidden="1"/>
    <cellStyle name="Lien hypertexte" xfId="18409" builtinId="8" hidden="1"/>
    <cellStyle name="Lien hypertexte" xfId="18411" builtinId="8" hidden="1"/>
    <cellStyle name="Lien hypertexte" xfId="18413" builtinId="8" hidden="1"/>
    <cellStyle name="Lien hypertexte" xfId="18415" builtinId="8" hidden="1"/>
    <cellStyle name="Lien hypertexte" xfId="18417" builtinId="8" hidden="1"/>
    <cellStyle name="Lien hypertexte" xfId="18419" builtinId="8" hidden="1"/>
    <cellStyle name="Lien hypertexte" xfId="18421" builtinId="8" hidden="1"/>
    <cellStyle name="Lien hypertexte" xfId="18423" builtinId="8" hidden="1"/>
    <cellStyle name="Lien hypertexte" xfId="18425" builtinId="8" hidden="1"/>
    <cellStyle name="Lien hypertexte" xfId="18427" builtinId="8" hidden="1"/>
    <cellStyle name="Lien hypertexte" xfId="18429" builtinId="8" hidden="1"/>
    <cellStyle name="Lien hypertexte" xfId="18431" builtinId="8" hidden="1"/>
    <cellStyle name="Lien hypertexte" xfId="18435" builtinId="8" hidden="1"/>
    <cellStyle name="Lien hypertexte" xfId="18437" builtinId="8" hidden="1"/>
    <cellStyle name="Lien hypertexte" xfId="18439" builtinId="8" hidden="1"/>
    <cellStyle name="Lien hypertexte" xfId="18441" builtinId="8" hidden="1"/>
    <cellStyle name="Lien hypertexte" xfId="18443" builtinId="8" hidden="1"/>
    <cellStyle name="Lien hypertexte" xfId="18445" builtinId="8" hidden="1"/>
    <cellStyle name="Lien hypertexte" xfId="18447" builtinId="8" hidden="1"/>
    <cellStyle name="Lien hypertexte" xfId="18449" builtinId="8" hidden="1"/>
    <cellStyle name="Lien hypertexte" xfId="18451" builtinId="8" hidden="1"/>
    <cellStyle name="Lien hypertexte" xfId="18453" builtinId="8" hidden="1"/>
    <cellStyle name="Lien hypertexte" xfId="18455" builtinId="8" hidden="1"/>
    <cellStyle name="Lien hypertexte" xfId="18457" builtinId="8" hidden="1"/>
    <cellStyle name="Lien hypertexte" xfId="18459" builtinId="8" hidden="1"/>
    <cellStyle name="Lien hypertexte" xfId="18461" builtinId="8" hidden="1"/>
    <cellStyle name="Lien hypertexte" xfId="18463" builtinId="8" hidden="1"/>
    <cellStyle name="Lien hypertexte" xfId="18467" builtinId="8" hidden="1"/>
    <cellStyle name="Lien hypertexte" xfId="18469" builtinId="8" hidden="1"/>
    <cellStyle name="Lien hypertexte" xfId="18471" builtinId="8" hidden="1"/>
    <cellStyle name="Lien hypertexte" xfId="18473" builtinId="8" hidden="1"/>
    <cellStyle name="Lien hypertexte" xfId="18475" builtinId="8" hidden="1"/>
    <cellStyle name="Lien hypertexte" xfId="18477" builtinId="8" hidden="1"/>
    <cellStyle name="Lien hypertexte" xfId="18479" builtinId="8" hidden="1"/>
    <cellStyle name="Lien hypertexte" xfId="18481" builtinId="8" hidden="1"/>
    <cellStyle name="Lien hypertexte" xfId="18483" builtinId="8" hidden="1"/>
    <cellStyle name="Lien hypertexte" xfId="18485" builtinId="8" hidden="1"/>
    <cellStyle name="Lien hypertexte" xfId="18487" builtinId="8" hidden="1"/>
    <cellStyle name="Lien hypertexte" xfId="18489" builtinId="8" hidden="1"/>
    <cellStyle name="Lien hypertexte" xfId="18491" builtinId="8" hidden="1"/>
    <cellStyle name="Lien hypertexte" xfId="18493" builtinId="8" hidden="1"/>
    <cellStyle name="Lien hypertexte" xfId="18495" builtinId="8" hidden="1"/>
    <cellStyle name="Lien hypertexte" xfId="18499" builtinId="8" hidden="1"/>
    <cellStyle name="Lien hypertexte" xfId="18501" builtinId="8" hidden="1"/>
    <cellStyle name="Lien hypertexte" xfId="18503" builtinId="8" hidden="1"/>
    <cellStyle name="Lien hypertexte" xfId="18505" builtinId="8" hidden="1"/>
    <cellStyle name="Lien hypertexte" xfId="18507" builtinId="8" hidden="1"/>
    <cellStyle name="Lien hypertexte" xfId="18509" builtinId="8" hidden="1"/>
    <cellStyle name="Lien hypertexte" xfId="18511" builtinId="8" hidden="1"/>
    <cellStyle name="Lien hypertexte" xfId="18513" builtinId="8" hidden="1"/>
    <cellStyle name="Lien hypertexte" xfId="18515" builtinId="8" hidden="1"/>
    <cellStyle name="Lien hypertexte" xfId="18517" builtinId="8" hidden="1"/>
    <cellStyle name="Lien hypertexte" xfId="18519" builtinId="8" hidden="1"/>
    <cellStyle name="Lien hypertexte" xfId="18521" builtinId="8" hidden="1"/>
    <cellStyle name="Lien hypertexte" xfId="18523" builtinId="8" hidden="1"/>
    <cellStyle name="Lien hypertexte" xfId="18525" builtinId="8" hidden="1"/>
    <cellStyle name="Lien hypertexte" xfId="18527" builtinId="8" hidden="1"/>
    <cellStyle name="Lien hypertexte" xfId="18531" builtinId="8" hidden="1"/>
    <cellStyle name="Lien hypertexte" xfId="18533" builtinId="8" hidden="1"/>
    <cellStyle name="Lien hypertexte" xfId="18535" builtinId="8" hidden="1"/>
    <cellStyle name="Lien hypertexte" xfId="18537" builtinId="8" hidden="1"/>
    <cellStyle name="Lien hypertexte" xfId="18539" builtinId="8" hidden="1"/>
    <cellStyle name="Lien hypertexte" xfId="18541" builtinId="8" hidden="1"/>
    <cellStyle name="Lien hypertexte" xfId="18543" builtinId="8" hidden="1"/>
    <cellStyle name="Lien hypertexte" xfId="18545" builtinId="8" hidden="1"/>
    <cellStyle name="Lien hypertexte" xfId="18547" builtinId="8" hidden="1"/>
    <cellStyle name="Lien hypertexte" xfId="18549" builtinId="8" hidden="1"/>
    <cellStyle name="Lien hypertexte" xfId="18551" builtinId="8" hidden="1"/>
    <cellStyle name="Lien hypertexte" xfId="18553" builtinId="8" hidden="1"/>
    <cellStyle name="Lien hypertexte" xfId="18555" builtinId="8" hidden="1"/>
    <cellStyle name="Lien hypertexte" xfId="18557" builtinId="8" hidden="1"/>
    <cellStyle name="Lien hypertexte" xfId="18559" builtinId="8" hidden="1"/>
    <cellStyle name="Lien hypertexte" xfId="18563" builtinId="8" hidden="1"/>
    <cellStyle name="Lien hypertexte" xfId="18565" builtinId="8" hidden="1"/>
    <cellStyle name="Lien hypertexte" xfId="18567" builtinId="8" hidden="1"/>
    <cellStyle name="Lien hypertexte" xfId="18569" builtinId="8" hidden="1"/>
    <cellStyle name="Lien hypertexte" xfId="18571" builtinId="8" hidden="1"/>
    <cellStyle name="Lien hypertexte" xfId="18573" builtinId="8" hidden="1"/>
    <cellStyle name="Lien hypertexte" xfId="18575" builtinId="8" hidden="1"/>
    <cellStyle name="Lien hypertexte" xfId="18577" builtinId="8" hidden="1"/>
    <cellStyle name="Lien hypertexte" xfId="18579" builtinId="8" hidden="1"/>
    <cellStyle name="Lien hypertexte" xfId="18581" builtinId="8" hidden="1"/>
    <cellStyle name="Lien hypertexte" xfId="18583" builtinId="8" hidden="1"/>
    <cellStyle name="Lien hypertexte" xfId="18585" builtinId="8" hidden="1"/>
    <cellStyle name="Lien hypertexte" xfId="18587" builtinId="8" hidden="1"/>
    <cellStyle name="Lien hypertexte" xfId="18589" builtinId="8" hidden="1"/>
    <cellStyle name="Lien hypertexte" xfId="18591" builtinId="8" hidden="1"/>
    <cellStyle name="Lien hypertexte" xfId="18595" builtinId="8" hidden="1"/>
    <cellStyle name="Lien hypertexte" xfId="18597" builtinId="8" hidden="1"/>
    <cellStyle name="Lien hypertexte" xfId="18599" builtinId="8" hidden="1"/>
    <cellStyle name="Lien hypertexte" xfId="18601" builtinId="8" hidden="1"/>
    <cellStyle name="Lien hypertexte" xfId="18603" builtinId="8" hidden="1"/>
    <cellStyle name="Lien hypertexte" xfId="18605" builtinId="8" hidden="1"/>
    <cellStyle name="Lien hypertexte" xfId="18607" builtinId="8" hidden="1"/>
    <cellStyle name="Lien hypertexte" xfId="18609" builtinId="8" hidden="1"/>
    <cellStyle name="Lien hypertexte" xfId="18611" builtinId="8" hidden="1"/>
    <cellStyle name="Lien hypertexte" xfId="18613" builtinId="8" hidden="1"/>
    <cellStyle name="Lien hypertexte" xfId="18615" builtinId="8" hidden="1"/>
    <cellStyle name="Lien hypertexte" xfId="18617" builtinId="8" hidden="1"/>
    <cellStyle name="Lien hypertexte" xfId="18619" builtinId="8" hidden="1"/>
    <cellStyle name="Lien hypertexte" xfId="18621" builtinId="8" hidden="1"/>
    <cellStyle name="Lien hypertexte" xfId="18623" builtinId="8" hidden="1"/>
    <cellStyle name="Lien hypertexte" xfId="18627" builtinId="8" hidden="1"/>
    <cellStyle name="Lien hypertexte" xfId="18629" builtinId="8" hidden="1"/>
    <cellStyle name="Lien hypertexte" xfId="18631" builtinId="8" hidden="1"/>
    <cellStyle name="Lien hypertexte" xfId="18633" builtinId="8" hidden="1"/>
    <cellStyle name="Lien hypertexte" xfId="18635" builtinId="8" hidden="1"/>
    <cellStyle name="Lien hypertexte" xfId="18637" builtinId="8" hidden="1"/>
    <cellStyle name="Lien hypertexte" xfId="18639" builtinId="8" hidden="1"/>
    <cellStyle name="Lien hypertexte" xfId="18641" builtinId="8" hidden="1"/>
    <cellStyle name="Lien hypertexte" xfId="18643" builtinId="8" hidden="1"/>
    <cellStyle name="Lien hypertexte" xfId="18645" builtinId="8" hidden="1"/>
    <cellStyle name="Lien hypertexte" xfId="18647" builtinId="8" hidden="1"/>
    <cellStyle name="Lien hypertexte" xfId="18649" builtinId="8" hidden="1"/>
    <cellStyle name="Lien hypertexte" xfId="18651" builtinId="8" hidden="1"/>
    <cellStyle name="Lien hypertexte" xfId="18653" builtinId="8" hidden="1"/>
    <cellStyle name="Lien hypertexte" xfId="18655" builtinId="8" hidden="1"/>
    <cellStyle name="Lien hypertexte" xfId="18659" builtinId="8" hidden="1"/>
    <cellStyle name="Lien hypertexte" xfId="18661" builtinId="8" hidden="1"/>
    <cellStyle name="Lien hypertexte" xfId="18663" builtinId="8" hidden="1"/>
    <cellStyle name="Lien hypertexte" xfId="18665" builtinId="8" hidden="1"/>
    <cellStyle name="Lien hypertexte" xfId="18667" builtinId="8" hidden="1"/>
    <cellStyle name="Lien hypertexte" xfId="18669" builtinId="8" hidden="1"/>
    <cellStyle name="Lien hypertexte" xfId="18671" builtinId="8" hidden="1"/>
    <cellStyle name="Lien hypertexte" xfId="18673" builtinId="8" hidden="1"/>
    <cellStyle name="Lien hypertexte" xfId="18675" builtinId="8" hidden="1"/>
    <cellStyle name="Lien hypertexte" xfId="18677" builtinId="8" hidden="1"/>
    <cellStyle name="Lien hypertexte" xfId="18679" builtinId="8" hidden="1"/>
    <cellStyle name="Lien hypertexte" xfId="18681" builtinId="8" hidden="1"/>
    <cellStyle name="Lien hypertexte" xfId="18683" builtinId="8" hidden="1"/>
    <cellStyle name="Lien hypertexte" xfId="18685" builtinId="8" hidden="1"/>
    <cellStyle name="Lien hypertexte" xfId="18687" builtinId="8" hidden="1"/>
    <cellStyle name="Lien hypertexte" xfId="18691" builtinId="8" hidden="1"/>
    <cellStyle name="Lien hypertexte" xfId="18693" builtinId="8" hidden="1"/>
    <cellStyle name="Lien hypertexte" xfId="18695" builtinId="8" hidden="1"/>
    <cellStyle name="Lien hypertexte" xfId="18697" builtinId="8" hidden="1"/>
    <cellStyle name="Lien hypertexte" xfId="18699" builtinId="8" hidden="1"/>
    <cellStyle name="Lien hypertexte" xfId="18701" builtinId="8" hidden="1"/>
    <cellStyle name="Lien hypertexte" xfId="18703" builtinId="8" hidden="1"/>
    <cellStyle name="Lien hypertexte" xfId="18705" builtinId="8" hidden="1"/>
    <cellStyle name="Lien hypertexte" xfId="18707" builtinId="8" hidden="1"/>
    <cellStyle name="Lien hypertexte" xfId="18709" builtinId="8" hidden="1"/>
    <cellStyle name="Lien hypertexte" xfId="18711" builtinId="8" hidden="1"/>
    <cellStyle name="Lien hypertexte" xfId="18713" builtinId="8" hidden="1"/>
    <cellStyle name="Lien hypertexte" xfId="18715" builtinId="8" hidden="1"/>
    <cellStyle name="Lien hypertexte" xfId="18717" builtinId="8" hidden="1"/>
    <cellStyle name="Lien hypertexte" xfId="18719" builtinId="8" hidden="1"/>
    <cellStyle name="Lien hypertexte" xfId="18723" builtinId="8" hidden="1"/>
    <cellStyle name="Lien hypertexte" xfId="18725" builtinId="8" hidden="1"/>
    <cellStyle name="Lien hypertexte" xfId="18727" builtinId="8" hidden="1"/>
    <cellStyle name="Lien hypertexte" xfId="18729" builtinId="8" hidden="1"/>
    <cellStyle name="Lien hypertexte" xfId="18731" builtinId="8" hidden="1"/>
    <cellStyle name="Lien hypertexte" xfId="18733" builtinId="8" hidden="1"/>
    <cellStyle name="Lien hypertexte" xfId="18735" builtinId="8" hidden="1"/>
    <cellStyle name="Lien hypertexte" xfId="18737" builtinId="8" hidden="1"/>
    <cellStyle name="Lien hypertexte" xfId="18739" builtinId="8" hidden="1"/>
    <cellStyle name="Lien hypertexte" xfId="18741" builtinId="8" hidden="1"/>
    <cellStyle name="Lien hypertexte" xfId="18743" builtinId="8" hidden="1"/>
    <cellStyle name="Lien hypertexte" xfId="18745" builtinId="8" hidden="1"/>
    <cellStyle name="Lien hypertexte" xfId="18747" builtinId="8" hidden="1"/>
    <cellStyle name="Lien hypertexte" xfId="18749" builtinId="8" hidden="1"/>
    <cellStyle name="Lien hypertexte" xfId="18751" builtinId="8" hidden="1"/>
    <cellStyle name="Lien hypertexte" xfId="18755" builtinId="8" hidden="1"/>
    <cellStyle name="Lien hypertexte" xfId="18757" builtinId="8" hidden="1"/>
    <cellStyle name="Lien hypertexte" xfId="18759" builtinId="8" hidden="1"/>
    <cellStyle name="Lien hypertexte" xfId="18761" builtinId="8" hidden="1"/>
    <cellStyle name="Lien hypertexte" xfId="18763" builtinId="8" hidden="1"/>
    <cellStyle name="Lien hypertexte" xfId="18765" builtinId="8" hidden="1"/>
    <cellStyle name="Lien hypertexte" xfId="18767" builtinId="8" hidden="1"/>
    <cellStyle name="Lien hypertexte" xfId="18769" builtinId="8" hidden="1"/>
    <cellStyle name="Lien hypertexte" xfId="18771" builtinId="8" hidden="1"/>
    <cellStyle name="Lien hypertexte" xfId="18773" builtinId="8" hidden="1"/>
    <cellStyle name="Lien hypertexte" xfId="18775" builtinId="8" hidden="1"/>
    <cellStyle name="Lien hypertexte" xfId="18777" builtinId="8" hidden="1"/>
    <cellStyle name="Lien hypertexte" xfId="18779" builtinId="8" hidden="1"/>
    <cellStyle name="Lien hypertexte" xfId="18781" builtinId="8" hidden="1"/>
    <cellStyle name="Lien hypertexte" xfId="18783" builtinId="8" hidden="1"/>
    <cellStyle name="Lien hypertexte" xfId="18787" builtinId="8" hidden="1"/>
    <cellStyle name="Lien hypertexte" xfId="18789" builtinId="8" hidden="1"/>
    <cellStyle name="Lien hypertexte" xfId="18791" builtinId="8" hidden="1"/>
    <cellStyle name="Lien hypertexte" xfId="18793" builtinId="8" hidden="1"/>
    <cellStyle name="Lien hypertexte" xfId="18795" builtinId="8" hidden="1"/>
    <cellStyle name="Lien hypertexte" xfId="18797" builtinId="8" hidden="1"/>
    <cellStyle name="Lien hypertexte" xfId="18799" builtinId="8" hidden="1"/>
    <cellStyle name="Lien hypertexte" xfId="18801" builtinId="8" hidden="1"/>
    <cellStyle name="Lien hypertexte" xfId="18803" builtinId="8" hidden="1"/>
    <cellStyle name="Lien hypertexte" xfId="18805" builtinId="8" hidden="1"/>
    <cellStyle name="Lien hypertexte" xfId="18807" builtinId="8" hidden="1"/>
    <cellStyle name="Lien hypertexte" xfId="18809" builtinId="8" hidden="1"/>
    <cellStyle name="Lien hypertexte" xfId="18811" builtinId="8" hidden="1"/>
    <cellStyle name="Lien hypertexte" xfId="18813" builtinId="8" hidden="1"/>
    <cellStyle name="Lien hypertexte" xfId="18815" builtinId="8" hidden="1"/>
    <cellStyle name="Lien hypertexte" xfId="18819" builtinId="8" hidden="1"/>
    <cellStyle name="Lien hypertexte" xfId="18821" builtinId="8" hidden="1"/>
    <cellStyle name="Lien hypertexte" xfId="18823" builtinId="8" hidden="1"/>
    <cellStyle name="Lien hypertexte" xfId="18825" builtinId="8" hidden="1"/>
    <cellStyle name="Lien hypertexte" xfId="18827" builtinId="8" hidden="1"/>
    <cellStyle name="Lien hypertexte" xfId="18829" builtinId="8" hidden="1"/>
    <cellStyle name="Lien hypertexte" xfId="18831" builtinId="8" hidden="1"/>
    <cellStyle name="Lien hypertexte" xfId="18833" builtinId="8" hidden="1"/>
    <cellStyle name="Lien hypertexte" xfId="18835" builtinId="8" hidden="1"/>
    <cellStyle name="Lien hypertexte" xfId="18837" builtinId="8" hidden="1"/>
    <cellStyle name="Lien hypertexte" xfId="18839" builtinId="8" hidden="1"/>
    <cellStyle name="Lien hypertexte" xfId="18841" builtinId="8" hidden="1"/>
    <cellStyle name="Lien hypertexte" xfId="18843" builtinId="8" hidden="1"/>
    <cellStyle name="Lien hypertexte" xfId="18845" builtinId="8" hidden="1"/>
    <cellStyle name="Lien hypertexte" xfId="18817" builtinId="8" hidden="1"/>
    <cellStyle name="Lien hypertexte" xfId="18785" builtinId="8" hidden="1"/>
    <cellStyle name="Lien hypertexte" xfId="18753" builtinId="8" hidden="1"/>
    <cellStyle name="Lien hypertexte" xfId="18721" builtinId="8" hidden="1"/>
    <cellStyle name="Lien hypertexte" xfId="18689" builtinId="8" hidden="1"/>
    <cellStyle name="Lien hypertexte" xfId="18657" builtinId="8" hidden="1"/>
    <cellStyle name="Lien hypertexte" xfId="18625" builtinId="8" hidden="1"/>
    <cellStyle name="Lien hypertexte" xfId="18593" builtinId="8" hidden="1"/>
    <cellStyle name="Lien hypertexte" xfId="18561" builtinId="8" hidden="1"/>
    <cellStyle name="Lien hypertexte" xfId="18529" builtinId="8" hidden="1"/>
    <cellStyle name="Lien hypertexte" xfId="18497" builtinId="8" hidden="1"/>
    <cellStyle name="Lien hypertexte" xfId="18465" builtinId="8" hidden="1"/>
    <cellStyle name="Lien hypertexte" xfId="18433" builtinId="8" hidden="1"/>
    <cellStyle name="Lien hypertexte" xfId="18401" builtinId="8" hidden="1"/>
    <cellStyle name="Lien hypertexte" xfId="18369" builtinId="8" hidden="1"/>
    <cellStyle name="Lien hypertexte" xfId="18337" builtinId="8" hidden="1"/>
    <cellStyle name="Lien hypertexte" xfId="18288" builtinId="8" hidden="1"/>
    <cellStyle name="Lien hypertexte" xfId="18256" builtinId="8" hidden="1"/>
    <cellStyle name="Lien hypertexte" xfId="18224" builtinId="8" hidden="1"/>
    <cellStyle name="Lien hypertexte" xfId="18192" builtinId="8" hidden="1"/>
    <cellStyle name="Lien hypertexte" xfId="18160" builtinId="8" hidden="1"/>
    <cellStyle name="Lien hypertexte" xfId="18128" builtinId="8" hidden="1"/>
    <cellStyle name="Lien hypertexte" xfId="18096" builtinId="8" hidden="1"/>
    <cellStyle name="Lien hypertexte" xfId="18064" builtinId="8" hidden="1"/>
    <cellStyle name="Lien hypertexte" xfId="18032" builtinId="8" hidden="1"/>
    <cellStyle name="Lien hypertexte" xfId="18000" builtinId="8" hidden="1"/>
    <cellStyle name="Lien hypertexte" xfId="17968" builtinId="8" hidden="1"/>
    <cellStyle name="Lien hypertexte" xfId="17936" builtinId="8" hidden="1"/>
    <cellStyle name="Lien hypertexte" xfId="17904" builtinId="8" hidden="1"/>
    <cellStyle name="Lien hypertexte" xfId="17872" builtinId="8" hidden="1"/>
    <cellStyle name="Lien hypertexte" xfId="17840" builtinId="8" hidden="1"/>
    <cellStyle name="Lien hypertexte" xfId="17808" builtinId="8" hidden="1"/>
    <cellStyle name="Lien hypertexte" xfId="17776" builtinId="8" hidden="1"/>
    <cellStyle name="Lien hypertexte" xfId="17744" builtinId="8" hidden="1"/>
    <cellStyle name="Lien hypertexte" xfId="17712" builtinId="8" hidden="1"/>
    <cellStyle name="Lien hypertexte" xfId="17680" builtinId="8" hidden="1"/>
    <cellStyle name="Lien hypertexte" xfId="17648" builtinId="8" hidden="1"/>
    <cellStyle name="Lien hypertexte" xfId="17616" builtinId="8" hidden="1"/>
    <cellStyle name="Lien hypertexte" xfId="17584" builtinId="8" hidden="1"/>
    <cellStyle name="Lien hypertexte" xfId="17552" builtinId="8" hidden="1"/>
    <cellStyle name="Lien hypertexte" xfId="17520" builtinId="8" hidden="1"/>
    <cellStyle name="Lien hypertexte" xfId="17488" builtinId="8" hidden="1"/>
    <cellStyle name="Lien hypertexte" xfId="17456" builtinId="8" hidden="1"/>
    <cellStyle name="Lien hypertexte" xfId="17424" builtinId="8" hidden="1"/>
    <cellStyle name="Lien hypertexte" xfId="17392" builtinId="8" hidden="1"/>
    <cellStyle name="Lien hypertexte" xfId="17360" builtinId="8" hidden="1"/>
    <cellStyle name="Lien hypertexte" xfId="17328" builtinId="8" hidden="1"/>
    <cellStyle name="Lien hypertexte" xfId="17296" builtinId="8" hidden="1"/>
    <cellStyle name="Lien hypertexte" xfId="17264" builtinId="8" hidden="1"/>
    <cellStyle name="Lien hypertexte" xfId="17232" builtinId="8" hidden="1"/>
    <cellStyle name="Lien hypertexte" xfId="17200" builtinId="8" hidden="1"/>
    <cellStyle name="Lien hypertexte" xfId="17168" builtinId="8" hidden="1"/>
    <cellStyle name="Lien hypertexte" xfId="17136" builtinId="8" hidden="1"/>
    <cellStyle name="Lien hypertexte" xfId="17104" builtinId="8" hidden="1"/>
    <cellStyle name="Lien hypertexte" xfId="17072" builtinId="8" hidden="1"/>
    <cellStyle name="Lien hypertexte" xfId="17040" builtinId="8" hidden="1"/>
    <cellStyle name="Lien hypertexte" xfId="17008" builtinId="8" hidden="1"/>
    <cellStyle name="Lien hypertexte" xfId="16976" builtinId="8" hidden="1"/>
    <cellStyle name="Lien hypertexte" xfId="16944" builtinId="8" hidden="1"/>
    <cellStyle name="Lien hypertexte" xfId="16912" builtinId="8" hidden="1"/>
    <cellStyle name="Lien hypertexte" xfId="16880" builtinId="8" hidden="1"/>
    <cellStyle name="Lien hypertexte" xfId="16848" builtinId="8" hidden="1"/>
    <cellStyle name="Lien hypertexte" xfId="16816" builtinId="8" hidden="1"/>
    <cellStyle name="Lien hypertexte" xfId="16784" builtinId="8" hidden="1"/>
    <cellStyle name="Lien hypertexte" xfId="16752" builtinId="8" hidden="1"/>
    <cellStyle name="Lien hypertexte" xfId="16720" builtinId="8" hidden="1"/>
    <cellStyle name="Lien hypertexte" xfId="16688" builtinId="8" hidden="1"/>
    <cellStyle name="Lien hypertexte" xfId="16656" builtinId="8" hidden="1"/>
    <cellStyle name="Lien hypertexte" xfId="16624" builtinId="8" hidden="1"/>
    <cellStyle name="Lien hypertexte" xfId="16592" builtinId="8" hidden="1"/>
    <cellStyle name="Lien hypertexte" xfId="16560" builtinId="8" hidden="1"/>
    <cellStyle name="Lien hypertexte" xfId="16528" builtinId="8" hidden="1"/>
    <cellStyle name="Lien hypertexte" xfId="16496" builtinId="8" hidden="1"/>
    <cellStyle name="Lien hypertexte" xfId="16464" builtinId="8" hidden="1"/>
    <cellStyle name="Lien hypertexte" xfId="16432" builtinId="8" hidden="1"/>
    <cellStyle name="Lien hypertexte" xfId="16400" builtinId="8" hidden="1"/>
    <cellStyle name="Lien hypertexte" xfId="16368" builtinId="8" hidden="1"/>
    <cellStyle name="Lien hypertexte" xfId="16336" builtinId="8" hidden="1"/>
    <cellStyle name="Lien hypertexte" xfId="16304" builtinId="8" hidden="1"/>
    <cellStyle name="Lien hypertexte" xfId="16272" builtinId="8" hidden="1"/>
    <cellStyle name="Lien hypertexte" xfId="16240" builtinId="8" hidden="1"/>
    <cellStyle name="Lien hypertexte" xfId="16208" builtinId="8" hidden="1"/>
    <cellStyle name="Lien hypertexte" xfId="16176" builtinId="8" hidden="1"/>
    <cellStyle name="Lien hypertexte" xfId="16144" builtinId="8" hidden="1"/>
    <cellStyle name="Lien hypertexte" xfId="16112" builtinId="8" hidden="1"/>
    <cellStyle name="Lien hypertexte" xfId="16080" builtinId="8" hidden="1"/>
    <cellStyle name="Lien hypertexte" xfId="16048" builtinId="8" hidden="1"/>
    <cellStyle name="Lien hypertexte" xfId="16016" builtinId="8" hidden="1"/>
    <cellStyle name="Lien hypertexte" xfId="15984" builtinId="8" hidden="1"/>
    <cellStyle name="Lien hypertexte" xfId="15952" builtinId="8" hidden="1"/>
    <cellStyle name="Lien hypertexte" xfId="14628" builtinId="8" hidden="1"/>
    <cellStyle name="Lien hypertexte" xfId="14630" builtinId="8" hidden="1"/>
    <cellStyle name="Lien hypertexte" xfId="14632" builtinId="8" hidden="1"/>
    <cellStyle name="Lien hypertexte" xfId="14634" builtinId="8" hidden="1"/>
    <cellStyle name="Lien hypertexte" xfId="14636" builtinId="8" hidden="1"/>
    <cellStyle name="Lien hypertexte" xfId="14638" builtinId="8" hidden="1"/>
    <cellStyle name="Lien hypertexte" xfId="14642" builtinId="8" hidden="1"/>
    <cellStyle name="Lien hypertexte" xfId="14644" builtinId="8" hidden="1"/>
    <cellStyle name="Lien hypertexte" xfId="14646" builtinId="8" hidden="1"/>
    <cellStyle name="Lien hypertexte" xfId="14648" builtinId="8" hidden="1"/>
    <cellStyle name="Lien hypertexte" xfId="14650" builtinId="8" hidden="1"/>
    <cellStyle name="Lien hypertexte" xfId="14652" builtinId="8" hidden="1"/>
    <cellStyle name="Lien hypertexte" xfId="14654" builtinId="8" hidden="1"/>
    <cellStyle name="Lien hypertexte" xfId="14656" builtinId="8" hidden="1"/>
    <cellStyle name="Lien hypertexte" xfId="14658" builtinId="8" hidden="1"/>
    <cellStyle name="Lien hypertexte" xfId="14660" builtinId="8" hidden="1"/>
    <cellStyle name="Lien hypertexte" xfId="14662" builtinId="8" hidden="1"/>
    <cellStyle name="Lien hypertexte" xfId="14664" builtinId="8" hidden="1"/>
    <cellStyle name="Lien hypertexte" xfId="14666" builtinId="8" hidden="1"/>
    <cellStyle name="Lien hypertexte" xfId="14668" builtinId="8" hidden="1"/>
    <cellStyle name="Lien hypertexte" xfId="14670" builtinId="8" hidden="1"/>
    <cellStyle name="Lien hypertexte" xfId="14672" builtinId="8" hidden="1"/>
    <cellStyle name="Lien hypertexte" xfId="14674" builtinId="8" hidden="1"/>
    <cellStyle name="Lien hypertexte" xfId="14676" builtinId="8" hidden="1"/>
    <cellStyle name="Lien hypertexte" xfId="14678" builtinId="8" hidden="1"/>
    <cellStyle name="Lien hypertexte" xfId="14680" builtinId="8" hidden="1"/>
    <cellStyle name="Lien hypertexte" xfId="14682" builtinId="8" hidden="1"/>
    <cellStyle name="Lien hypertexte" xfId="14684" builtinId="8" hidden="1"/>
    <cellStyle name="Lien hypertexte" xfId="14686" builtinId="8" hidden="1"/>
    <cellStyle name="Lien hypertexte" xfId="14688" builtinId="8" hidden="1"/>
    <cellStyle name="Lien hypertexte" xfId="14690" builtinId="8" hidden="1"/>
    <cellStyle name="Lien hypertexte" xfId="14692" builtinId="8" hidden="1"/>
    <cellStyle name="Lien hypertexte" xfId="14694" builtinId="8" hidden="1"/>
    <cellStyle name="Lien hypertexte" xfId="14696" builtinId="8" hidden="1"/>
    <cellStyle name="Lien hypertexte" xfId="14698" builtinId="8" hidden="1"/>
    <cellStyle name="Lien hypertexte" xfId="14700" builtinId="8" hidden="1"/>
    <cellStyle name="Lien hypertexte" xfId="14702" builtinId="8" hidden="1"/>
    <cellStyle name="Lien hypertexte" xfId="14706" builtinId="8" hidden="1"/>
    <cellStyle name="Lien hypertexte" xfId="14708" builtinId="8" hidden="1"/>
    <cellStyle name="Lien hypertexte" xfId="14710" builtinId="8" hidden="1"/>
    <cellStyle name="Lien hypertexte" xfId="14712" builtinId="8" hidden="1"/>
    <cellStyle name="Lien hypertexte" xfId="14714" builtinId="8" hidden="1"/>
    <cellStyle name="Lien hypertexte" xfId="14716" builtinId="8" hidden="1"/>
    <cellStyle name="Lien hypertexte" xfId="14718" builtinId="8" hidden="1"/>
    <cellStyle name="Lien hypertexte" xfId="14720" builtinId="8" hidden="1"/>
    <cellStyle name="Lien hypertexte" xfId="14722" builtinId="8" hidden="1"/>
    <cellStyle name="Lien hypertexte" xfId="14724" builtinId="8" hidden="1"/>
    <cellStyle name="Lien hypertexte" xfId="14726" builtinId="8" hidden="1"/>
    <cellStyle name="Lien hypertexte" xfId="14728" builtinId="8" hidden="1"/>
    <cellStyle name="Lien hypertexte" xfId="14730" builtinId="8" hidden="1"/>
    <cellStyle name="Lien hypertexte" xfId="14732" builtinId="8" hidden="1"/>
    <cellStyle name="Lien hypertexte" xfId="14734" builtinId="8" hidden="1"/>
    <cellStyle name="Lien hypertexte" xfId="14736" builtinId="8" hidden="1"/>
    <cellStyle name="Lien hypertexte" xfId="14738" builtinId="8" hidden="1"/>
    <cellStyle name="Lien hypertexte" xfId="14740" builtinId="8" hidden="1"/>
    <cellStyle name="Lien hypertexte" xfId="14742" builtinId="8" hidden="1"/>
    <cellStyle name="Lien hypertexte" xfId="14744" builtinId="8" hidden="1"/>
    <cellStyle name="Lien hypertexte" xfId="14746" builtinId="8" hidden="1"/>
    <cellStyle name="Lien hypertexte" xfId="14748" builtinId="8" hidden="1"/>
    <cellStyle name="Lien hypertexte" xfId="14750" builtinId="8" hidden="1"/>
    <cellStyle name="Lien hypertexte" xfId="14752" builtinId="8" hidden="1"/>
    <cellStyle name="Lien hypertexte" xfId="14754" builtinId="8" hidden="1"/>
    <cellStyle name="Lien hypertexte" xfId="14756" builtinId="8" hidden="1"/>
    <cellStyle name="Lien hypertexte" xfId="14758" builtinId="8" hidden="1"/>
    <cellStyle name="Lien hypertexte" xfId="14760" builtinId="8" hidden="1"/>
    <cellStyle name="Lien hypertexte" xfId="14762" builtinId="8" hidden="1"/>
    <cellStyle name="Lien hypertexte" xfId="14764" builtinId="8" hidden="1"/>
    <cellStyle name="Lien hypertexte" xfId="14766" builtinId="8" hidden="1"/>
    <cellStyle name="Lien hypertexte" xfId="14770" builtinId="8" hidden="1"/>
    <cellStyle name="Lien hypertexte" xfId="14772" builtinId="8" hidden="1"/>
    <cellStyle name="Lien hypertexte" xfId="14774" builtinId="8" hidden="1"/>
    <cellStyle name="Lien hypertexte" xfId="14776" builtinId="8" hidden="1"/>
    <cellStyle name="Lien hypertexte" xfId="14778" builtinId="8" hidden="1"/>
    <cellStyle name="Lien hypertexte" xfId="14780" builtinId="8" hidden="1"/>
    <cellStyle name="Lien hypertexte" xfId="14782" builtinId="8" hidden="1"/>
    <cellStyle name="Lien hypertexte" xfId="14784" builtinId="8" hidden="1"/>
    <cellStyle name="Lien hypertexte" xfId="14786" builtinId="8" hidden="1"/>
    <cellStyle name="Lien hypertexte" xfId="14788" builtinId="8" hidden="1"/>
    <cellStyle name="Lien hypertexte" xfId="14790" builtinId="8" hidden="1"/>
    <cellStyle name="Lien hypertexte" xfId="14792" builtinId="8" hidden="1"/>
    <cellStyle name="Lien hypertexte" xfId="14794" builtinId="8" hidden="1"/>
    <cellStyle name="Lien hypertexte" xfId="14796" builtinId="8" hidden="1"/>
    <cellStyle name="Lien hypertexte" xfId="14798" builtinId="8" hidden="1"/>
    <cellStyle name="Lien hypertexte" xfId="14800" builtinId="8" hidden="1"/>
    <cellStyle name="Lien hypertexte" xfId="14802" builtinId="8" hidden="1"/>
    <cellStyle name="Lien hypertexte" xfId="14804" builtinId="8" hidden="1"/>
    <cellStyle name="Lien hypertexte" xfId="14806" builtinId="8" hidden="1"/>
    <cellStyle name="Lien hypertexte" xfId="14808" builtinId="8" hidden="1"/>
    <cellStyle name="Lien hypertexte" xfId="14810" builtinId="8" hidden="1"/>
    <cellStyle name="Lien hypertexte" xfId="14812" builtinId="8" hidden="1"/>
    <cellStyle name="Lien hypertexte" xfId="14814" builtinId="8" hidden="1"/>
    <cellStyle name="Lien hypertexte" xfId="14816" builtinId="8" hidden="1"/>
    <cellStyle name="Lien hypertexte" xfId="14818" builtinId="8" hidden="1"/>
    <cellStyle name="Lien hypertexte" xfId="14820" builtinId="8" hidden="1"/>
    <cellStyle name="Lien hypertexte" xfId="14822" builtinId="8" hidden="1"/>
    <cellStyle name="Lien hypertexte" xfId="14824" builtinId="8" hidden="1"/>
    <cellStyle name="Lien hypertexte" xfId="14826" builtinId="8" hidden="1"/>
    <cellStyle name="Lien hypertexte" xfId="14828" builtinId="8" hidden="1"/>
    <cellStyle name="Lien hypertexte" xfId="14830" builtinId="8" hidden="1"/>
    <cellStyle name="Lien hypertexte" xfId="14834" builtinId="8" hidden="1"/>
    <cellStyle name="Lien hypertexte" xfId="14836" builtinId="8" hidden="1"/>
    <cellStyle name="Lien hypertexte" xfId="14838" builtinId="8" hidden="1"/>
    <cellStyle name="Lien hypertexte" xfId="14840" builtinId="8" hidden="1"/>
    <cellStyle name="Lien hypertexte" xfId="14842" builtinId="8" hidden="1"/>
    <cellStyle name="Lien hypertexte" xfId="14844" builtinId="8" hidden="1"/>
    <cellStyle name="Lien hypertexte" xfId="14846" builtinId="8" hidden="1"/>
    <cellStyle name="Lien hypertexte" xfId="14848" builtinId="8" hidden="1"/>
    <cellStyle name="Lien hypertexte" xfId="14850" builtinId="8" hidden="1"/>
    <cellStyle name="Lien hypertexte" xfId="14852" builtinId="8" hidden="1"/>
    <cellStyle name="Lien hypertexte" xfId="14854" builtinId="8" hidden="1"/>
    <cellStyle name="Lien hypertexte" xfId="14856" builtinId="8" hidden="1"/>
    <cellStyle name="Lien hypertexte" xfId="14858" builtinId="8" hidden="1"/>
    <cellStyle name="Lien hypertexte" xfId="14860" builtinId="8" hidden="1"/>
    <cellStyle name="Lien hypertexte" xfId="14862" builtinId="8" hidden="1"/>
    <cellStyle name="Lien hypertexte" xfId="14864" builtinId="8" hidden="1"/>
    <cellStyle name="Lien hypertexte" xfId="14866" builtinId="8" hidden="1"/>
    <cellStyle name="Lien hypertexte" xfId="14868" builtinId="8" hidden="1"/>
    <cellStyle name="Lien hypertexte" xfId="14870" builtinId="8" hidden="1"/>
    <cellStyle name="Lien hypertexte" xfId="14872" builtinId="8" hidden="1"/>
    <cellStyle name="Lien hypertexte" xfId="14874" builtinId="8" hidden="1"/>
    <cellStyle name="Lien hypertexte" xfId="14876" builtinId="8" hidden="1"/>
    <cellStyle name="Lien hypertexte" xfId="14878" builtinId="8" hidden="1"/>
    <cellStyle name="Lien hypertexte" xfId="14880" builtinId="8" hidden="1"/>
    <cellStyle name="Lien hypertexte" xfId="14882" builtinId="8" hidden="1"/>
    <cellStyle name="Lien hypertexte" xfId="14884" builtinId="8" hidden="1"/>
    <cellStyle name="Lien hypertexte" xfId="14886" builtinId="8" hidden="1"/>
    <cellStyle name="Lien hypertexte" xfId="14888" builtinId="8" hidden="1"/>
    <cellStyle name="Lien hypertexte" xfId="14890" builtinId="8" hidden="1"/>
    <cellStyle name="Lien hypertexte" xfId="14892" builtinId="8" hidden="1"/>
    <cellStyle name="Lien hypertexte" xfId="14894" builtinId="8" hidden="1"/>
    <cellStyle name="Lien hypertexte" xfId="14898" builtinId="8" hidden="1"/>
    <cellStyle name="Lien hypertexte" xfId="14900" builtinId="8" hidden="1"/>
    <cellStyle name="Lien hypertexte" xfId="14902" builtinId="8" hidden="1"/>
    <cellStyle name="Lien hypertexte" xfId="14904" builtinId="8" hidden="1"/>
    <cellStyle name="Lien hypertexte" xfId="14906" builtinId="8" hidden="1"/>
    <cellStyle name="Lien hypertexte" xfId="14908" builtinId="8" hidden="1"/>
    <cellStyle name="Lien hypertexte" xfId="14910" builtinId="8" hidden="1"/>
    <cellStyle name="Lien hypertexte" xfId="14912" builtinId="8" hidden="1"/>
    <cellStyle name="Lien hypertexte" xfId="14914" builtinId="8" hidden="1"/>
    <cellStyle name="Lien hypertexte" xfId="14916" builtinId="8" hidden="1"/>
    <cellStyle name="Lien hypertexte" xfId="14918" builtinId="8" hidden="1"/>
    <cellStyle name="Lien hypertexte" xfId="14920" builtinId="8" hidden="1"/>
    <cellStyle name="Lien hypertexte" xfId="14922" builtinId="8" hidden="1"/>
    <cellStyle name="Lien hypertexte" xfId="14924" builtinId="8" hidden="1"/>
    <cellStyle name="Lien hypertexte" xfId="14926" builtinId="8" hidden="1"/>
    <cellStyle name="Lien hypertexte" xfId="14928" builtinId="8" hidden="1"/>
    <cellStyle name="Lien hypertexte" xfId="14930" builtinId="8" hidden="1"/>
    <cellStyle name="Lien hypertexte" xfId="14932" builtinId="8" hidden="1"/>
    <cellStyle name="Lien hypertexte" xfId="14934" builtinId="8" hidden="1"/>
    <cellStyle name="Lien hypertexte" xfId="14936" builtinId="8" hidden="1"/>
    <cellStyle name="Lien hypertexte" xfId="14938" builtinId="8" hidden="1"/>
    <cellStyle name="Lien hypertexte" xfId="14940" builtinId="8" hidden="1"/>
    <cellStyle name="Lien hypertexte" xfId="14942" builtinId="8" hidden="1"/>
    <cellStyle name="Lien hypertexte" xfId="14944" builtinId="8" hidden="1"/>
    <cellStyle name="Lien hypertexte" xfId="14946" builtinId="8" hidden="1"/>
    <cellStyle name="Lien hypertexte" xfId="14948" builtinId="8" hidden="1"/>
    <cellStyle name="Lien hypertexte" xfId="14950" builtinId="8" hidden="1"/>
    <cellStyle name="Lien hypertexte" xfId="14952" builtinId="8" hidden="1"/>
    <cellStyle name="Lien hypertexte" xfId="14954" builtinId="8" hidden="1"/>
    <cellStyle name="Lien hypertexte" xfId="14956" builtinId="8" hidden="1"/>
    <cellStyle name="Lien hypertexte" xfId="14958" builtinId="8" hidden="1"/>
    <cellStyle name="Lien hypertexte" xfId="14962" builtinId="8" hidden="1"/>
    <cellStyle name="Lien hypertexte" xfId="14964" builtinId="8" hidden="1"/>
    <cellStyle name="Lien hypertexte" xfId="14966" builtinId="8" hidden="1"/>
    <cellStyle name="Lien hypertexte" xfId="14968" builtinId="8" hidden="1"/>
    <cellStyle name="Lien hypertexte" xfId="14970" builtinId="8" hidden="1"/>
    <cellStyle name="Lien hypertexte" xfId="14972" builtinId="8" hidden="1"/>
    <cellStyle name="Lien hypertexte" xfId="14974" builtinId="8" hidden="1"/>
    <cellStyle name="Lien hypertexte" xfId="14976" builtinId="8" hidden="1"/>
    <cellStyle name="Lien hypertexte" xfId="14978" builtinId="8" hidden="1"/>
    <cellStyle name="Lien hypertexte" xfId="14980" builtinId="8" hidden="1"/>
    <cellStyle name="Lien hypertexte" xfId="14982" builtinId="8" hidden="1"/>
    <cellStyle name="Lien hypertexte" xfId="14984" builtinId="8" hidden="1"/>
    <cellStyle name="Lien hypertexte" xfId="14986" builtinId="8" hidden="1"/>
    <cellStyle name="Lien hypertexte" xfId="14988" builtinId="8" hidden="1"/>
    <cellStyle name="Lien hypertexte" xfId="14990" builtinId="8" hidden="1"/>
    <cellStyle name="Lien hypertexte" xfId="14992" builtinId="8" hidden="1"/>
    <cellStyle name="Lien hypertexte" xfId="14994" builtinId="8" hidden="1"/>
    <cellStyle name="Lien hypertexte" xfId="14996" builtinId="8" hidden="1"/>
    <cellStyle name="Lien hypertexte" xfId="14998" builtinId="8" hidden="1"/>
    <cellStyle name="Lien hypertexte" xfId="15000" builtinId="8" hidden="1"/>
    <cellStyle name="Lien hypertexte" xfId="15002" builtinId="8" hidden="1"/>
    <cellStyle name="Lien hypertexte" xfId="15004" builtinId="8" hidden="1"/>
    <cellStyle name="Lien hypertexte" xfId="15006" builtinId="8" hidden="1"/>
    <cellStyle name="Lien hypertexte" xfId="15008" builtinId="8" hidden="1"/>
    <cellStyle name="Lien hypertexte" xfId="15010" builtinId="8" hidden="1"/>
    <cellStyle name="Lien hypertexte" xfId="15012" builtinId="8" hidden="1"/>
    <cellStyle name="Lien hypertexte" xfId="15014" builtinId="8" hidden="1"/>
    <cellStyle name="Lien hypertexte" xfId="15016" builtinId="8" hidden="1"/>
    <cellStyle name="Lien hypertexte" xfId="15018" builtinId="8" hidden="1"/>
    <cellStyle name="Lien hypertexte" xfId="15020" builtinId="8" hidden="1"/>
    <cellStyle name="Lien hypertexte" xfId="15022" builtinId="8" hidden="1"/>
    <cellStyle name="Lien hypertexte" xfId="15026" builtinId="8" hidden="1"/>
    <cellStyle name="Lien hypertexte" xfId="15028" builtinId="8" hidden="1"/>
    <cellStyle name="Lien hypertexte" xfId="15030" builtinId="8" hidden="1"/>
    <cellStyle name="Lien hypertexte" xfId="15032" builtinId="8" hidden="1"/>
    <cellStyle name="Lien hypertexte" xfId="15034" builtinId="8" hidden="1"/>
    <cellStyle name="Lien hypertexte" xfId="15036" builtinId="8" hidden="1"/>
    <cellStyle name="Lien hypertexte" xfId="15038" builtinId="8" hidden="1"/>
    <cellStyle name="Lien hypertexte" xfId="15040" builtinId="8" hidden="1"/>
    <cellStyle name="Lien hypertexte" xfId="15042" builtinId="8" hidden="1"/>
    <cellStyle name="Lien hypertexte" xfId="15044" builtinId="8" hidden="1"/>
    <cellStyle name="Lien hypertexte" xfId="15046" builtinId="8" hidden="1"/>
    <cellStyle name="Lien hypertexte" xfId="15048" builtinId="8" hidden="1"/>
    <cellStyle name="Lien hypertexte" xfId="15050" builtinId="8" hidden="1"/>
    <cellStyle name="Lien hypertexte" xfId="15052" builtinId="8" hidden="1"/>
    <cellStyle name="Lien hypertexte" xfId="15054" builtinId="8" hidden="1"/>
    <cellStyle name="Lien hypertexte" xfId="15056" builtinId="8" hidden="1"/>
    <cellStyle name="Lien hypertexte" xfId="15058" builtinId="8" hidden="1"/>
    <cellStyle name="Lien hypertexte" xfId="15060" builtinId="8" hidden="1"/>
    <cellStyle name="Lien hypertexte" xfId="15062" builtinId="8" hidden="1"/>
    <cellStyle name="Lien hypertexte" xfId="15064" builtinId="8" hidden="1"/>
    <cellStyle name="Lien hypertexte" xfId="15066" builtinId="8" hidden="1"/>
    <cellStyle name="Lien hypertexte" xfId="15068" builtinId="8" hidden="1"/>
    <cellStyle name="Lien hypertexte" xfId="15070" builtinId="8" hidden="1"/>
    <cellStyle name="Lien hypertexte" xfId="15072" builtinId="8" hidden="1"/>
    <cellStyle name="Lien hypertexte" xfId="15074" builtinId="8" hidden="1"/>
    <cellStyle name="Lien hypertexte" xfId="15076" builtinId="8" hidden="1"/>
    <cellStyle name="Lien hypertexte" xfId="15078" builtinId="8" hidden="1"/>
    <cellStyle name="Lien hypertexte" xfId="15080" builtinId="8" hidden="1"/>
    <cellStyle name="Lien hypertexte" xfId="15082" builtinId="8" hidden="1"/>
    <cellStyle name="Lien hypertexte" xfId="15084" builtinId="8" hidden="1"/>
    <cellStyle name="Lien hypertexte" xfId="15086" builtinId="8" hidden="1"/>
    <cellStyle name="Lien hypertexte" xfId="15090" builtinId="8" hidden="1"/>
    <cellStyle name="Lien hypertexte" xfId="15092" builtinId="8" hidden="1"/>
    <cellStyle name="Lien hypertexte" xfId="15094" builtinId="8" hidden="1"/>
    <cellStyle name="Lien hypertexte" xfId="15096" builtinId="8" hidden="1"/>
    <cellStyle name="Lien hypertexte" xfId="15098" builtinId="8" hidden="1"/>
    <cellStyle name="Lien hypertexte" xfId="15100" builtinId="8" hidden="1"/>
    <cellStyle name="Lien hypertexte" xfId="15102" builtinId="8" hidden="1"/>
    <cellStyle name="Lien hypertexte" xfId="15104" builtinId="8" hidden="1"/>
    <cellStyle name="Lien hypertexte" xfId="15106" builtinId="8" hidden="1"/>
    <cellStyle name="Lien hypertexte" xfId="15108" builtinId="8" hidden="1"/>
    <cellStyle name="Lien hypertexte" xfId="15110" builtinId="8" hidden="1"/>
    <cellStyle name="Lien hypertexte" xfId="15112" builtinId="8" hidden="1"/>
    <cellStyle name="Lien hypertexte" xfId="15114" builtinId="8" hidden="1"/>
    <cellStyle name="Lien hypertexte" xfId="15116" builtinId="8" hidden="1"/>
    <cellStyle name="Lien hypertexte" xfId="15118" builtinId="8" hidden="1"/>
    <cellStyle name="Lien hypertexte" xfId="15120" builtinId="8" hidden="1"/>
    <cellStyle name="Lien hypertexte" xfId="15122" builtinId="8" hidden="1"/>
    <cellStyle name="Lien hypertexte" xfId="15124" builtinId="8" hidden="1"/>
    <cellStyle name="Lien hypertexte" xfId="15126" builtinId="8" hidden="1"/>
    <cellStyle name="Lien hypertexte" xfId="15128" builtinId="8" hidden="1"/>
    <cellStyle name="Lien hypertexte" xfId="15130" builtinId="8" hidden="1"/>
    <cellStyle name="Lien hypertexte" xfId="15132" builtinId="8" hidden="1"/>
    <cellStyle name="Lien hypertexte" xfId="15134" builtinId="8" hidden="1"/>
    <cellStyle name="Lien hypertexte" xfId="15136" builtinId="8" hidden="1"/>
    <cellStyle name="Lien hypertexte" xfId="15138" builtinId="8" hidden="1"/>
    <cellStyle name="Lien hypertexte" xfId="15140" builtinId="8" hidden="1"/>
    <cellStyle name="Lien hypertexte" xfId="15142" builtinId="8" hidden="1"/>
    <cellStyle name="Lien hypertexte" xfId="15144" builtinId="8" hidden="1"/>
    <cellStyle name="Lien hypertexte" xfId="15146" builtinId="8" hidden="1"/>
    <cellStyle name="Lien hypertexte" xfId="15148" builtinId="8" hidden="1"/>
    <cellStyle name="Lien hypertexte" xfId="15150" builtinId="8" hidden="1"/>
    <cellStyle name="Lien hypertexte" xfId="15154" builtinId="8" hidden="1"/>
    <cellStyle name="Lien hypertexte" xfId="15156" builtinId="8" hidden="1"/>
    <cellStyle name="Lien hypertexte" xfId="15158" builtinId="8" hidden="1"/>
    <cellStyle name="Lien hypertexte" xfId="15160" builtinId="8" hidden="1"/>
    <cellStyle name="Lien hypertexte" xfId="15162" builtinId="8" hidden="1"/>
    <cellStyle name="Lien hypertexte" xfId="15164" builtinId="8" hidden="1"/>
    <cellStyle name="Lien hypertexte" xfId="15166" builtinId="8" hidden="1"/>
    <cellStyle name="Lien hypertexte" xfId="15168" builtinId="8" hidden="1"/>
    <cellStyle name="Lien hypertexte" xfId="15170" builtinId="8" hidden="1"/>
    <cellStyle name="Lien hypertexte" xfId="15172" builtinId="8" hidden="1"/>
    <cellStyle name="Lien hypertexte" xfId="15174" builtinId="8" hidden="1"/>
    <cellStyle name="Lien hypertexte" xfId="15176" builtinId="8" hidden="1"/>
    <cellStyle name="Lien hypertexte" xfId="15178" builtinId="8" hidden="1"/>
    <cellStyle name="Lien hypertexte" xfId="15180" builtinId="8" hidden="1"/>
    <cellStyle name="Lien hypertexte" xfId="15182" builtinId="8" hidden="1"/>
    <cellStyle name="Lien hypertexte" xfId="15184" builtinId="8" hidden="1"/>
    <cellStyle name="Lien hypertexte" xfId="15186" builtinId="8" hidden="1"/>
    <cellStyle name="Lien hypertexte" xfId="15188" builtinId="8" hidden="1"/>
    <cellStyle name="Lien hypertexte" xfId="15190" builtinId="8" hidden="1"/>
    <cellStyle name="Lien hypertexte" xfId="15192" builtinId="8" hidden="1"/>
    <cellStyle name="Lien hypertexte" xfId="15194" builtinId="8" hidden="1"/>
    <cellStyle name="Lien hypertexte" xfId="15196" builtinId="8" hidden="1"/>
    <cellStyle name="Lien hypertexte" xfId="15198" builtinId="8" hidden="1"/>
    <cellStyle name="Lien hypertexte" xfId="15200" builtinId="8" hidden="1"/>
    <cellStyle name="Lien hypertexte" xfId="15202" builtinId="8" hidden="1"/>
    <cellStyle name="Lien hypertexte" xfId="15204" builtinId="8" hidden="1"/>
    <cellStyle name="Lien hypertexte" xfId="15206" builtinId="8" hidden="1"/>
    <cellStyle name="Lien hypertexte" xfId="15208" builtinId="8" hidden="1"/>
    <cellStyle name="Lien hypertexte" xfId="15210" builtinId="8" hidden="1"/>
    <cellStyle name="Lien hypertexte" xfId="15212" builtinId="8" hidden="1"/>
    <cellStyle name="Lien hypertexte" xfId="15214" builtinId="8" hidden="1"/>
    <cellStyle name="Lien hypertexte" xfId="15218" builtinId="8" hidden="1"/>
    <cellStyle name="Lien hypertexte" xfId="15220" builtinId="8" hidden="1"/>
    <cellStyle name="Lien hypertexte" xfId="15222" builtinId="8" hidden="1"/>
    <cellStyle name="Lien hypertexte" xfId="15224" builtinId="8" hidden="1"/>
    <cellStyle name="Lien hypertexte" xfId="15226" builtinId="8" hidden="1"/>
    <cellStyle name="Lien hypertexte" xfId="15228" builtinId="8" hidden="1"/>
    <cellStyle name="Lien hypertexte" xfId="15230" builtinId="8" hidden="1"/>
    <cellStyle name="Lien hypertexte" xfId="15232" builtinId="8" hidden="1"/>
    <cellStyle name="Lien hypertexte" xfId="15234" builtinId="8" hidden="1"/>
    <cellStyle name="Lien hypertexte" xfId="15236" builtinId="8" hidden="1"/>
    <cellStyle name="Lien hypertexte" xfId="15238" builtinId="8" hidden="1"/>
    <cellStyle name="Lien hypertexte" xfId="15240" builtinId="8" hidden="1"/>
    <cellStyle name="Lien hypertexte" xfId="15242" builtinId="8" hidden="1"/>
    <cellStyle name="Lien hypertexte" xfId="15244" builtinId="8" hidden="1"/>
    <cellStyle name="Lien hypertexte" xfId="15246" builtinId="8" hidden="1"/>
    <cellStyle name="Lien hypertexte" xfId="15248" builtinId="8" hidden="1"/>
    <cellStyle name="Lien hypertexte" xfId="15250" builtinId="8" hidden="1"/>
    <cellStyle name="Lien hypertexte" xfId="15252" builtinId="8" hidden="1"/>
    <cellStyle name="Lien hypertexte" xfId="15254" builtinId="8" hidden="1"/>
    <cellStyle name="Lien hypertexte" xfId="15256" builtinId="8" hidden="1"/>
    <cellStyle name="Lien hypertexte" xfId="15258" builtinId="8" hidden="1"/>
    <cellStyle name="Lien hypertexte" xfId="15260" builtinId="8" hidden="1"/>
    <cellStyle name="Lien hypertexte" xfId="15262" builtinId="8" hidden="1"/>
    <cellStyle name="Lien hypertexte" xfId="15264" builtinId="8" hidden="1"/>
    <cellStyle name="Lien hypertexte" xfId="15266" builtinId="8" hidden="1"/>
    <cellStyle name="Lien hypertexte" xfId="15268" builtinId="8" hidden="1"/>
    <cellStyle name="Lien hypertexte" xfId="15270" builtinId="8" hidden="1"/>
    <cellStyle name="Lien hypertexte" xfId="15272" builtinId="8" hidden="1"/>
    <cellStyle name="Lien hypertexte" xfId="15274" builtinId="8" hidden="1"/>
    <cellStyle name="Lien hypertexte" xfId="15276" builtinId="8" hidden="1"/>
    <cellStyle name="Lien hypertexte" xfId="15278" builtinId="8" hidden="1"/>
    <cellStyle name="Lien hypertexte" xfId="15282" builtinId="8" hidden="1"/>
    <cellStyle name="Lien hypertexte" xfId="15284" builtinId="8" hidden="1"/>
    <cellStyle name="Lien hypertexte" xfId="15286" builtinId="8" hidden="1"/>
    <cellStyle name="Lien hypertexte" xfId="15288" builtinId="8" hidden="1"/>
    <cellStyle name="Lien hypertexte" xfId="15290" builtinId="8" hidden="1"/>
    <cellStyle name="Lien hypertexte" xfId="15292" builtinId="8" hidden="1"/>
    <cellStyle name="Lien hypertexte" xfId="15294" builtinId="8" hidden="1"/>
    <cellStyle name="Lien hypertexte" xfId="15296" builtinId="8" hidden="1"/>
    <cellStyle name="Lien hypertexte" xfId="15298" builtinId="8" hidden="1"/>
    <cellStyle name="Lien hypertexte" xfId="15300" builtinId="8" hidden="1"/>
    <cellStyle name="Lien hypertexte" xfId="15302" builtinId="8" hidden="1"/>
    <cellStyle name="Lien hypertexte" xfId="15304" builtinId="8" hidden="1"/>
    <cellStyle name="Lien hypertexte" xfId="15306" builtinId="8" hidden="1"/>
    <cellStyle name="Lien hypertexte" xfId="15308" builtinId="8" hidden="1"/>
    <cellStyle name="Lien hypertexte" xfId="15310" builtinId="8" hidden="1"/>
    <cellStyle name="Lien hypertexte" xfId="15312" builtinId="8" hidden="1"/>
    <cellStyle name="Lien hypertexte" xfId="15314" builtinId="8" hidden="1"/>
    <cellStyle name="Lien hypertexte" xfId="15316" builtinId="8" hidden="1"/>
    <cellStyle name="Lien hypertexte" xfId="15318" builtinId="8" hidden="1"/>
    <cellStyle name="Lien hypertexte" xfId="15320" builtinId="8" hidden="1"/>
    <cellStyle name="Lien hypertexte" xfId="15322" builtinId="8" hidden="1"/>
    <cellStyle name="Lien hypertexte" xfId="15324" builtinId="8" hidden="1"/>
    <cellStyle name="Lien hypertexte" xfId="15326" builtinId="8" hidden="1"/>
    <cellStyle name="Lien hypertexte" xfId="15328" builtinId="8" hidden="1"/>
    <cellStyle name="Lien hypertexte" xfId="15330" builtinId="8" hidden="1"/>
    <cellStyle name="Lien hypertexte" xfId="15332" builtinId="8" hidden="1"/>
    <cellStyle name="Lien hypertexte" xfId="15334" builtinId="8" hidden="1"/>
    <cellStyle name="Lien hypertexte" xfId="15336" builtinId="8" hidden="1"/>
    <cellStyle name="Lien hypertexte" xfId="15338" builtinId="8" hidden="1"/>
    <cellStyle name="Lien hypertexte" xfId="15340" builtinId="8" hidden="1"/>
    <cellStyle name="Lien hypertexte" xfId="15342" builtinId="8" hidden="1"/>
    <cellStyle name="Lien hypertexte" xfId="15346" builtinId="8" hidden="1"/>
    <cellStyle name="Lien hypertexte" xfId="15348" builtinId="8" hidden="1"/>
    <cellStyle name="Lien hypertexte" xfId="15350" builtinId="8" hidden="1"/>
    <cellStyle name="Lien hypertexte" xfId="15352" builtinId="8" hidden="1"/>
    <cellStyle name="Lien hypertexte" xfId="15354" builtinId="8" hidden="1"/>
    <cellStyle name="Lien hypertexte" xfId="15356" builtinId="8" hidden="1"/>
    <cellStyle name="Lien hypertexte" xfId="15358" builtinId="8" hidden="1"/>
    <cellStyle name="Lien hypertexte" xfId="15360" builtinId="8" hidden="1"/>
    <cellStyle name="Lien hypertexte" xfId="15362" builtinId="8" hidden="1"/>
    <cellStyle name="Lien hypertexte" xfId="15364" builtinId="8" hidden="1"/>
    <cellStyle name="Lien hypertexte" xfId="15366" builtinId="8" hidden="1"/>
    <cellStyle name="Lien hypertexte" xfId="15368" builtinId="8" hidden="1"/>
    <cellStyle name="Lien hypertexte" xfId="15370" builtinId="8" hidden="1"/>
    <cellStyle name="Lien hypertexte" xfId="15372" builtinId="8" hidden="1"/>
    <cellStyle name="Lien hypertexte" xfId="15374" builtinId="8" hidden="1"/>
    <cellStyle name="Lien hypertexte" xfId="15376" builtinId="8" hidden="1"/>
    <cellStyle name="Lien hypertexte" xfId="15378" builtinId="8" hidden="1"/>
    <cellStyle name="Lien hypertexte" xfId="15380" builtinId="8" hidden="1"/>
    <cellStyle name="Lien hypertexte" xfId="15382" builtinId="8" hidden="1"/>
    <cellStyle name="Lien hypertexte" xfId="15384" builtinId="8" hidden="1"/>
    <cellStyle name="Lien hypertexte" xfId="15386" builtinId="8" hidden="1"/>
    <cellStyle name="Lien hypertexte" xfId="15388" builtinId="8" hidden="1"/>
    <cellStyle name="Lien hypertexte" xfId="15390" builtinId="8" hidden="1"/>
    <cellStyle name="Lien hypertexte" xfId="15392" builtinId="8" hidden="1"/>
    <cellStyle name="Lien hypertexte" xfId="15394" builtinId="8" hidden="1"/>
    <cellStyle name="Lien hypertexte" xfId="15396" builtinId="8" hidden="1"/>
    <cellStyle name="Lien hypertexte" xfId="15398" builtinId="8" hidden="1"/>
    <cellStyle name="Lien hypertexte" xfId="15400" builtinId="8" hidden="1"/>
    <cellStyle name="Lien hypertexte" xfId="15402" builtinId="8" hidden="1"/>
    <cellStyle name="Lien hypertexte" xfId="15404" builtinId="8" hidden="1"/>
    <cellStyle name="Lien hypertexte" xfId="15406" builtinId="8" hidden="1"/>
    <cellStyle name="Lien hypertexte" xfId="15410" builtinId="8" hidden="1"/>
    <cellStyle name="Lien hypertexte" xfId="15412" builtinId="8" hidden="1"/>
    <cellStyle name="Lien hypertexte" xfId="15414" builtinId="8" hidden="1"/>
    <cellStyle name="Lien hypertexte" xfId="15416" builtinId="8" hidden="1"/>
    <cellStyle name="Lien hypertexte" xfId="15418" builtinId="8" hidden="1"/>
    <cellStyle name="Lien hypertexte" xfId="15420" builtinId="8" hidden="1"/>
    <cellStyle name="Lien hypertexte" xfId="15422" builtinId="8" hidden="1"/>
    <cellStyle name="Lien hypertexte" xfId="15424" builtinId="8" hidden="1"/>
    <cellStyle name="Lien hypertexte" xfId="15426" builtinId="8" hidden="1"/>
    <cellStyle name="Lien hypertexte" xfId="15428" builtinId="8" hidden="1"/>
    <cellStyle name="Lien hypertexte" xfId="15430" builtinId="8" hidden="1"/>
    <cellStyle name="Lien hypertexte" xfId="15432" builtinId="8" hidden="1"/>
    <cellStyle name="Lien hypertexte" xfId="15434" builtinId="8" hidden="1"/>
    <cellStyle name="Lien hypertexte" xfId="15436" builtinId="8" hidden="1"/>
    <cellStyle name="Lien hypertexte" xfId="15438" builtinId="8" hidden="1"/>
    <cellStyle name="Lien hypertexte" xfId="15440" builtinId="8" hidden="1"/>
    <cellStyle name="Lien hypertexte" xfId="15442" builtinId="8" hidden="1"/>
    <cellStyle name="Lien hypertexte" xfId="15444" builtinId="8" hidden="1"/>
    <cellStyle name="Lien hypertexte" xfId="15446" builtinId="8" hidden="1"/>
    <cellStyle name="Lien hypertexte" xfId="15448" builtinId="8" hidden="1"/>
    <cellStyle name="Lien hypertexte" xfId="15450" builtinId="8" hidden="1"/>
    <cellStyle name="Lien hypertexte" xfId="15452" builtinId="8" hidden="1"/>
    <cellStyle name="Lien hypertexte" xfId="15454" builtinId="8" hidden="1"/>
    <cellStyle name="Lien hypertexte" xfId="15456" builtinId="8" hidden="1"/>
    <cellStyle name="Lien hypertexte" xfId="15458" builtinId="8" hidden="1"/>
    <cellStyle name="Lien hypertexte" xfId="15460" builtinId="8" hidden="1"/>
    <cellStyle name="Lien hypertexte" xfId="15462" builtinId="8" hidden="1"/>
    <cellStyle name="Lien hypertexte" xfId="15464" builtinId="8" hidden="1"/>
    <cellStyle name="Lien hypertexte" xfId="15466" builtinId="8" hidden="1"/>
    <cellStyle name="Lien hypertexte" xfId="15468" builtinId="8" hidden="1"/>
    <cellStyle name="Lien hypertexte" xfId="15470" builtinId="8" hidden="1"/>
    <cellStyle name="Lien hypertexte" xfId="15474" builtinId="8" hidden="1"/>
    <cellStyle name="Lien hypertexte" xfId="15476" builtinId="8" hidden="1"/>
    <cellStyle name="Lien hypertexte" xfId="15478" builtinId="8" hidden="1"/>
    <cellStyle name="Lien hypertexte" xfId="15480" builtinId="8" hidden="1"/>
    <cellStyle name="Lien hypertexte" xfId="15482" builtinId="8" hidden="1"/>
    <cellStyle name="Lien hypertexte" xfId="15484" builtinId="8" hidden="1"/>
    <cellStyle name="Lien hypertexte" xfId="15486" builtinId="8" hidden="1"/>
    <cellStyle name="Lien hypertexte" xfId="15488" builtinId="8" hidden="1"/>
    <cellStyle name="Lien hypertexte" xfId="15490" builtinId="8" hidden="1"/>
    <cellStyle name="Lien hypertexte" xfId="15492" builtinId="8" hidden="1"/>
    <cellStyle name="Lien hypertexte" xfId="15494" builtinId="8" hidden="1"/>
    <cellStyle name="Lien hypertexte" xfId="15496" builtinId="8" hidden="1"/>
    <cellStyle name="Lien hypertexte" xfId="15498" builtinId="8" hidden="1"/>
    <cellStyle name="Lien hypertexte" xfId="15500" builtinId="8" hidden="1"/>
    <cellStyle name="Lien hypertexte" xfId="15502" builtinId="8" hidden="1"/>
    <cellStyle name="Lien hypertexte" xfId="15504" builtinId="8" hidden="1"/>
    <cellStyle name="Lien hypertexte" xfId="15506" builtinId="8" hidden="1"/>
    <cellStyle name="Lien hypertexte" xfId="15508" builtinId="8" hidden="1"/>
    <cellStyle name="Lien hypertexte" xfId="15510" builtinId="8" hidden="1"/>
    <cellStyle name="Lien hypertexte" xfId="15512" builtinId="8" hidden="1"/>
    <cellStyle name="Lien hypertexte" xfId="15514" builtinId="8" hidden="1"/>
    <cellStyle name="Lien hypertexte" xfId="15516" builtinId="8" hidden="1"/>
    <cellStyle name="Lien hypertexte" xfId="15518" builtinId="8" hidden="1"/>
    <cellStyle name="Lien hypertexte" xfId="15520" builtinId="8" hidden="1"/>
    <cellStyle name="Lien hypertexte" xfId="15522" builtinId="8" hidden="1"/>
    <cellStyle name="Lien hypertexte" xfId="15524" builtinId="8" hidden="1"/>
    <cellStyle name="Lien hypertexte" xfId="15526" builtinId="8" hidden="1"/>
    <cellStyle name="Lien hypertexte" xfId="15528" builtinId="8" hidden="1"/>
    <cellStyle name="Lien hypertexte" xfId="15530" builtinId="8" hidden="1"/>
    <cellStyle name="Lien hypertexte" xfId="15532" builtinId="8" hidden="1"/>
    <cellStyle name="Lien hypertexte" xfId="15534" builtinId="8" hidden="1"/>
    <cellStyle name="Lien hypertexte" xfId="15538" builtinId="8" hidden="1"/>
    <cellStyle name="Lien hypertexte" xfId="15540" builtinId="8" hidden="1"/>
    <cellStyle name="Lien hypertexte" xfId="15542" builtinId="8" hidden="1"/>
    <cellStyle name="Lien hypertexte" xfId="15544" builtinId="8" hidden="1"/>
    <cellStyle name="Lien hypertexte" xfId="15546" builtinId="8" hidden="1"/>
    <cellStyle name="Lien hypertexte" xfId="15548" builtinId="8" hidden="1"/>
    <cellStyle name="Lien hypertexte" xfId="15550" builtinId="8" hidden="1"/>
    <cellStyle name="Lien hypertexte" xfId="15552" builtinId="8" hidden="1"/>
    <cellStyle name="Lien hypertexte" xfId="15554" builtinId="8" hidden="1"/>
    <cellStyle name="Lien hypertexte" xfId="15556" builtinId="8" hidden="1"/>
    <cellStyle name="Lien hypertexte" xfId="15558" builtinId="8" hidden="1"/>
    <cellStyle name="Lien hypertexte" xfId="15560" builtinId="8" hidden="1"/>
    <cellStyle name="Lien hypertexte" xfId="15562" builtinId="8" hidden="1"/>
    <cellStyle name="Lien hypertexte" xfId="15564" builtinId="8" hidden="1"/>
    <cellStyle name="Lien hypertexte" xfId="15566" builtinId="8" hidden="1"/>
    <cellStyle name="Lien hypertexte" xfId="15568" builtinId="8" hidden="1"/>
    <cellStyle name="Lien hypertexte" xfId="15570" builtinId="8" hidden="1"/>
    <cellStyle name="Lien hypertexte" xfId="15572" builtinId="8" hidden="1"/>
    <cellStyle name="Lien hypertexte" xfId="15574" builtinId="8" hidden="1"/>
    <cellStyle name="Lien hypertexte" xfId="15576" builtinId="8" hidden="1"/>
    <cellStyle name="Lien hypertexte" xfId="15578" builtinId="8" hidden="1"/>
    <cellStyle name="Lien hypertexte" xfId="15580" builtinId="8" hidden="1"/>
    <cellStyle name="Lien hypertexte" xfId="15582" builtinId="8" hidden="1"/>
    <cellStyle name="Lien hypertexte" xfId="15584" builtinId="8" hidden="1"/>
    <cellStyle name="Lien hypertexte" xfId="15586" builtinId="8" hidden="1"/>
    <cellStyle name="Lien hypertexte" xfId="15588" builtinId="8" hidden="1"/>
    <cellStyle name="Lien hypertexte" xfId="15590" builtinId="8" hidden="1"/>
    <cellStyle name="Lien hypertexte" xfId="15592" builtinId="8" hidden="1"/>
    <cellStyle name="Lien hypertexte" xfId="15594" builtinId="8" hidden="1"/>
    <cellStyle name="Lien hypertexte" xfId="15596" builtinId="8" hidden="1"/>
    <cellStyle name="Lien hypertexte" xfId="15598" builtinId="8" hidden="1"/>
    <cellStyle name="Lien hypertexte" xfId="15602" builtinId="8" hidden="1"/>
    <cellStyle name="Lien hypertexte" xfId="15604" builtinId="8" hidden="1"/>
    <cellStyle name="Lien hypertexte" xfId="15606" builtinId="8" hidden="1"/>
    <cellStyle name="Lien hypertexte" xfId="15608" builtinId="8" hidden="1"/>
    <cellStyle name="Lien hypertexte" xfId="15610" builtinId="8" hidden="1"/>
    <cellStyle name="Lien hypertexte" xfId="15612" builtinId="8" hidden="1"/>
    <cellStyle name="Lien hypertexte" xfId="15614" builtinId="8" hidden="1"/>
    <cellStyle name="Lien hypertexte" xfId="15616" builtinId="8" hidden="1"/>
    <cellStyle name="Lien hypertexte" xfId="15618" builtinId="8" hidden="1"/>
    <cellStyle name="Lien hypertexte" xfId="15620" builtinId="8" hidden="1"/>
    <cellStyle name="Lien hypertexte" xfId="15622" builtinId="8" hidden="1"/>
    <cellStyle name="Lien hypertexte" xfId="15624" builtinId="8" hidden="1"/>
    <cellStyle name="Lien hypertexte" xfId="15626" builtinId="8" hidden="1"/>
    <cellStyle name="Lien hypertexte" xfId="15628" builtinId="8" hidden="1"/>
    <cellStyle name="Lien hypertexte" xfId="15630" builtinId="8" hidden="1"/>
    <cellStyle name="Lien hypertexte" xfId="15632" builtinId="8" hidden="1"/>
    <cellStyle name="Lien hypertexte" xfId="15634" builtinId="8" hidden="1"/>
    <cellStyle name="Lien hypertexte" xfId="15636" builtinId="8" hidden="1"/>
    <cellStyle name="Lien hypertexte" xfId="15638" builtinId="8" hidden="1"/>
    <cellStyle name="Lien hypertexte" xfId="15640" builtinId="8" hidden="1"/>
    <cellStyle name="Lien hypertexte" xfId="15642" builtinId="8" hidden="1"/>
    <cellStyle name="Lien hypertexte" xfId="15644" builtinId="8" hidden="1"/>
    <cellStyle name="Lien hypertexte" xfId="15646" builtinId="8" hidden="1"/>
    <cellStyle name="Lien hypertexte" xfId="15648" builtinId="8" hidden="1"/>
    <cellStyle name="Lien hypertexte" xfId="15650" builtinId="8" hidden="1"/>
    <cellStyle name="Lien hypertexte" xfId="15652" builtinId="8" hidden="1"/>
    <cellStyle name="Lien hypertexte" xfId="15654" builtinId="8" hidden="1"/>
    <cellStyle name="Lien hypertexte" xfId="15656" builtinId="8" hidden="1"/>
    <cellStyle name="Lien hypertexte" xfId="15658" builtinId="8" hidden="1"/>
    <cellStyle name="Lien hypertexte" xfId="15660" builtinId="8" hidden="1"/>
    <cellStyle name="Lien hypertexte" xfId="15662" builtinId="8" hidden="1"/>
    <cellStyle name="Lien hypertexte" xfId="15666" builtinId="8" hidden="1"/>
    <cellStyle name="Lien hypertexte" xfId="15668" builtinId="8" hidden="1"/>
    <cellStyle name="Lien hypertexte" xfId="15670" builtinId="8" hidden="1"/>
    <cellStyle name="Lien hypertexte" xfId="15672" builtinId="8" hidden="1"/>
    <cellStyle name="Lien hypertexte" xfId="15674" builtinId="8" hidden="1"/>
    <cellStyle name="Lien hypertexte" xfId="15676" builtinId="8" hidden="1"/>
    <cellStyle name="Lien hypertexte" xfId="15678" builtinId="8" hidden="1"/>
    <cellStyle name="Lien hypertexte" xfId="15680" builtinId="8" hidden="1"/>
    <cellStyle name="Lien hypertexte" xfId="15682" builtinId="8" hidden="1"/>
    <cellStyle name="Lien hypertexte" xfId="15684" builtinId="8" hidden="1"/>
    <cellStyle name="Lien hypertexte" xfId="15686" builtinId="8" hidden="1"/>
    <cellStyle name="Lien hypertexte" xfId="15688" builtinId="8" hidden="1"/>
    <cellStyle name="Lien hypertexte" xfId="15690" builtinId="8" hidden="1"/>
    <cellStyle name="Lien hypertexte" xfId="15692" builtinId="8" hidden="1"/>
    <cellStyle name="Lien hypertexte" xfId="15694" builtinId="8" hidden="1"/>
    <cellStyle name="Lien hypertexte" xfId="15696" builtinId="8" hidden="1"/>
    <cellStyle name="Lien hypertexte" xfId="15698" builtinId="8" hidden="1"/>
    <cellStyle name="Lien hypertexte" xfId="15700" builtinId="8" hidden="1"/>
    <cellStyle name="Lien hypertexte" xfId="15702" builtinId="8" hidden="1"/>
    <cellStyle name="Lien hypertexte" xfId="15704" builtinId="8" hidden="1"/>
    <cellStyle name="Lien hypertexte" xfId="15706" builtinId="8" hidden="1"/>
    <cellStyle name="Lien hypertexte" xfId="15708" builtinId="8" hidden="1"/>
    <cellStyle name="Lien hypertexte" xfId="15710" builtinId="8" hidden="1"/>
    <cellStyle name="Lien hypertexte" xfId="15712" builtinId="8" hidden="1"/>
    <cellStyle name="Lien hypertexte" xfId="15714" builtinId="8" hidden="1"/>
    <cellStyle name="Lien hypertexte" xfId="15716" builtinId="8" hidden="1"/>
    <cellStyle name="Lien hypertexte" xfId="15718" builtinId="8" hidden="1"/>
    <cellStyle name="Lien hypertexte" xfId="15720" builtinId="8" hidden="1"/>
    <cellStyle name="Lien hypertexte" xfId="15722" builtinId="8" hidden="1"/>
    <cellStyle name="Lien hypertexte" xfId="15724" builtinId="8" hidden="1"/>
    <cellStyle name="Lien hypertexte" xfId="15726" builtinId="8" hidden="1"/>
    <cellStyle name="Lien hypertexte" xfId="15730" builtinId="8" hidden="1"/>
    <cellStyle name="Lien hypertexte" xfId="15732" builtinId="8" hidden="1"/>
    <cellStyle name="Lien hypertexte" xfId="15734" builtinId="8" hidden="1"/>
    <cellStyle name="Lien hypertexte" xfId="15736" builtinId="8" hidden="1"/>
    <cellStyle name="Lien hypertexte" xfId="15738" builtinId="8" hidden="1"/>
    <cellStyle name="Lien hypertexte" xfId="15740" builtinId="8" hidden="1"/>
    <cellStyle name="Lien hypertexte" xfId="15742" builtinId="8" hidden="1"/>
    <cellStyle name="Lien hypertexte" xfId="15744" builtinId="8" hidden="1"/>
    <cellStyle name="Lien hypertexte" xfId="15746" builtinId="8" hidden="1"/>
    <cellStyle name="Lien hypertexte" xfId="15748" builtinId="8" hidden="1"/>
    <cellStyle name="Lien hypertexte" xfId="15750" builtinId="8" hidden="1"/>
    <cellStyle name="Lien hypertexte" xfId="15752" builtinId="8" hidden="1"/>
    <cellStyle name="Lien hypertexte" xfId="15754" builtinId="8" hidden="1"/>
    <cellStyle name="Lien hypertexte" xfId="15756" builtinId="8" hidden="1"/>
    <cellStyle name="Lien hypertexte" xfId="15758" builtinId="8" hidden="1"/>
    <cellStyle name="Lien hypertexte" xfId="15760" builtinId="8" hidden="1"/>
    <cellStyle name="Lien hypertexte" xfId="15762" builtinId="8" hidden="1"/>
    <cellStyle name="Lien hypertexte" xfId="15764" builtinId="8" hidden="1"/>
    <cellStyle name="Lien hypertexte" xfId="15766" builtinId="8" hidden="1"/>
    <cellStyle name="Lien hypertexte" xfId="15768" builtinId="8" hidden="1"/>
    <cellStyle name="Lien hypertexte" xfId="15770" builtinId="8" hidden="1"/>
    <cellStyle name="Lien hypertexte" xfId="15772" builtinId="8" hidden="1"/>
    <cellStyle name="Lien hypertexte" xfId="15774" builtinId="8" hidden="1"/>
    <cellStyle name="Lien hypertexte" xfId="15776" builtinId="8" hidden="1"/>
    <cellStyle name="Lien hypertexte" xfId="15778" builtinId="8" hidden="1"/>
    <cellStyle name="Lien hypertexte" xfId="15780" builtinId="8" hidden="1"/>
    <cellStyle name="Lien hypertexte" xfId="15782" builtinId="8" hidden="1"/>
    <cellStyle name="Lien hypertexte" xfId="15784" builtinId="8" hidden="1"/>
    <cellStyle name="Lien hypertexte" xfId="15786" builtinId="8" hidden="1"/>
    <cellStyle name="Lien hypertexte" xfId="15788" builtinId="8" hidden="1"/>
    <cellStyle name="Lien hypertexte" xfId="15790" builtinId="8" hidden="1"/>
    <cellStyle name="Lien hypertexte" xfId="15794" builtinId="8" hidden="1"/>
    <cellStyle name="Lien hypertexte" xfId="15796" builtinId="8" hidden="1"/>
    <cellStyle name="Lien hypertexte" xfId="15798" builtinId="8" hidden="1"/>
    <cellStyle name="Lien hypertexte" xfId="15800" builtinId="8" hidden="1"/>
    <cellStyle name="Lien hypertexte" xfId="15802" builtinId="8" hidden="1"/>
    <cellStyle name="Lien hypertexte" xfId="15804" builtinId="8" hidden="1"/>
    <cellStyle name="Lien hypertexte" xfId="15806" builtinId="8" hidden="1"/>
    <cellStyle name="Lien hypertexte" xfId="15808" builtinId="8" hidden="1"/>
    <cellStyle name="Lien hypertexte" xfId="15810" builtinId="8" hidden="1"/>
    <cellStyle name="Lien hypertexte" xfId="15812" builtinId="8" hidden="1"/>
    <cellStyle name="Lien hypertexte" xfId="15814" builtinId="8" hidden="1"/>
    <cellStyle name="Lien hypertexte" xfId="15816" builtinId="8" hidden="1"/>
    <cellStyle name="Lien hypertexte" xfId="15818" builtinId="8" hidden="1"/>
    <cellStyle name="Lien hypertexte" xfId="15820" builtinId="8" hidden="1"/>
    <cellStyle name="Lien hypertexte" xfId="15822" builtinId="8" hidden="1"/>
    <cellStyle name="Lien hypertexte" xfId="15824" builtinId="8" hidden="1"/>
    <cellStyle name="Lien hypertexte" xfId="15826" builtinId="8" hidden="1"/>
    <cellStyle name="Lien hypertexte" xfId="15828" builtinId="8" hidden="1"/>
    <cellStyle name="Lien hypertexte" xfId="15830" builtinId="8" hidden="1"/>
    <cellStyle name="Lien hypertexte" xfId="15832" builtinId="8" hidden="1"/>
    <cellStyle name="Lien hypertexte" xfId="15834" builtinId="8" hidden="1"/>
    <cellStyle name="Lien hypertexte" xfId="15836" builtinId="8" hidden="1"/>
    <cellStyle name="Lien hypertexte" xfId="15838" builtinId="8" hidden="1"/>
    <cellStyle name="Lien hypertexte" xfId="15840" builtinId="8" hidden="1"/>
    <cellStyle name="Lien hypertexte" xfId="15842" builtinId="8" hidden="1"/>
    <cellStyle name="Lien hypertexte" xfId="15844" builtinId="8" hidden="1"/>
    <cellStyle name="Lien hypertexte" xfId="15846" builtinId="8" hidden="1"/>
    <cellStyle name="Lien hypertexte" xfId="15848" builtinId="8" hidden="1"/>
    <cellStyle name="Lien hypertexte" xfId="15850" builtinId="8" hidden="1"/>
    <cellStyle name="Lien hypertexte" xfId="15852" builtinId="8" hidden="1"/>
    <cellStyle name="Lien hypertexte" xfId="15854" builtinId="8" hidden="1"/>
    <cellStyle name="Lien hypertexte" xfId="15858" builtinId="8" hidden="1"/>
    <cellStyle name="Lien hypertexte" xfId="15860" builtinId="8" hidden="1"/>
    <cellStyle name="Lien hypertexte" xfId="15862" builtinId="8" hidden="1"/>
    <cellStyle name="Lien hypertexte" xfId="15864" builtinId="8" hidden="1"/>
    <cellStyle name="Lien hypertexte" xfId="15866" builtinId="8" hidden="1"/>
    <cellStyle name="Lien hypertexte" xfId="15868" builtinId="8" hidden="1"/>
    <cellStyle name="Lien hypertexte" xfId="15870" builtinId="8" hidden="1"/>
    <cellStyle name="Lien hypertexte" xfId="15872" builtinId="8" hidden="1"/>
    <cellStyle name="Lien hypertexte" xfId="15874" builtinId="8" hidden="1"/>
    <cellStyle name="Lien hypertexte" xfId="15876" builtinId="8" hidden="1"/>
    <cellStyle name="Lien hypertexte" xfId="15878" builtinId="8" hidden="1"/>
    <cellStyle name="Lien hypertexte" xfId="15880" builtinId="8" hidden="1"/>
    <cellStyle name="Lien hypertexte" xfId="15882" builtinId="8" hidden="1"/>
    <cellStyle name="Lien hypertexte" xfId="15884" builtinId="8" hidden="1"/>
    <cellStyle name="Lien hypertexte" xfId="15886" builtinId="8" hidden="1"/>
    <cellStyle name="Lien hypertexte" xfId="15888" builtinId="8" hidden="1"/>
    <cellStyle name="Lien hypertexte" xfId="15890" builtinId="8" hidden="1"/>
    <cellStyle name="Lien hypertexte" xfId="15892" builtinId="8" hidden="1"/>
    <cellStyle name="Lien hypertexte" xfId="15894" builtinId="8" hidden="1"/>
    <cellStyle name="Lien hypertexte" xfId="15896" builtinId="8" hidden="1"/>
    <cellStyle name="Lien hypertexte" xfId="15898" builtinId="8" hidden="1"/>
    <cellStyle name="Lien hypertexte" xfId="15900" builtinId="8" hidden="1"/>
    <cellStyle name="Lien hypertexte" xfId="15902" builtinId="8" hidden="1"/>
    <cellStyle name="Lien hypertexte" xfId="15904" builtinId="8" hidden="1"/>
    <cellStyle name="Lien hypertexte" xfId="15906" builtinId="8" hidden="1"/>
    <cellStyle name="Lien hypertexte" xfId="15908" builtinId="8" hidden="1"/>
    <cellStyle name="Lien hypertexte" xfId="15910" builtinId="8" hidden="1"/>
    <cellStyle name="Lien hypertexte" xfId="15912" builtinId="8" hidden="1"/>
    <cellStyle name="Lien hypertexte" xfId="15914" builtinId="8" hidden="1"/>
    <cellStyle name="Lien hypertexte" xfId="15916" builtinId="8" hidden="1"/>
    <cellStyle name="Lien hypertexte" xfId="15918" builtinId="8" hidden="1"/>
    <cellStyle name="Lien hypertexte" xfId="15922" builtinId="8" hidden="1"/>
    <cellStyle name="Lien hypertexte" xfId="15924" builtinId="8" hidden="1"/>
    <cellStyle name="Lien hypertexte" xfId="15926" builtinId="8" hidden="1"/>
    <cellStyle name="Lien hypertexte" xfId="15928" builtinId="8" hidden="1"/>
    <cellStyle name="Lien hypertexte" xfId="15930" builtinId="8" hidden="1"/>
    <cellStyle name="Lien hypertexte" xfId="15932" builtinId="8" hidden="1"/>
    <cellStyle name="Lien hypertexte" xfId="15934" builtinId="8" hidden="1"/>
    <cellStyle name="Lien hypertexte" xfId="15920" builtinId="8" hidden="1"/>
    <cellStyle name="Lien hypertexte" xfId="15856" builtinId="8" hidden="1"/>
    <cellStyle name="Lien hypertexte" xfId="15792" builtinId="8" hidden="1"/>
    <cellStyle name="Lien hypertexte" xfId="15728" builtinId="8" hidden="1"/>
    <cellStyle name="Lien hypertexte" xfId="15664" builtinId="8" hidden="1"/>
    <cellStyle name="Lien hypertexte" xfId="15600" builtinId="8" hidden="1"/>
    <cellStyle name="Lien hypertexte" xfId="15536" builtinId="8" hidden="1"/>
    <cellStyle name="Lien hypertexte" xfId="15472" builtinId="8" hidden="1"/>
    <cellStyle name="Lien hypertexte" xfId="15408" builtinId="8" hidden="1"/>
    <cellStyle name="Lien hypertexte" xfId="15344" builtinId="8" hidden="1"/>
    <cellStyle name="Lien hypertexte" xfId="15280" builtinId="8" hidden="1"/>
    <cellStyle name="Lien hypertexte" xfId="15216" builtinId="8" hidden="1"/>
    <cellStyle name="Lien hypertexte" xfId="15152" builtinId="8" hidden="1"/>
    <cellStyle name="Lien hypertexte" xfId="15088" builtinId="8" hidden="1"/>
    <cellStyle name="Lien hypertexte" xfId="15024" builtinId="8" hidden="1"/>
    <cellStyle name="Lien hypertexte" xfId="14960" builtinId="8" hidden="1"/>
    <cellStyle name="Lien hypertexte" xfId="14896" builtinId="8" hidden="1"/>
    <cellStyle name="Lien hypertexte" xfId="14832" builtinId="8" hidden="1"/>
    <cellStyle name="Lien hypertexte" xfId="14768" builtinId="8" hidden="1"/>
    <cellStyle name="Lien hypertexte" xfId="14704" builtinId="8" hidden="1"/>
    <cellStyle name="Lien hypertexte" xfId="14640" builtinId="8" hidden="1"/>
    <cellStyle name="Lien hypertexte" xfId="652" builtinId="8" hidden="1"/>
    <cellStyle name="Lien hypertexte" xfId="654" builtinId="8" hidden="1"/>
    <cellStyle name="Lien hypertexte" xfId="656" builtinId="8" hidden="1"/>
    <cellStyle name="Lien hypertexte" xfId="658" builtinId="8" hidden="1"/>
    <cellStyle name="Lien hypertexte" xfId="660" builtinId="8" hidden="1"/>
    <cellStyle name="Lien hypertexte" xfId="662" builtinId="8" hidden="1"/>
    <cellStyle name="Lien hypertexte" xfId="664" builtinId="8" hidden="1"/>
    <cellStyle name="Lien hypertexte" xfId="666" builtinId="8" hidden="1"/>
    <cellStyle name="Lien hypertexte" xfId="668" builtinId="8" hidden="1"/>
    <cellStyle name="Lien hypertexte" xfId="670" builtinId="8" hidden="1"/>
    <cellStyle name="Lien hypertexte" xfId="672" builtinId="8" hidden="1"/>
    <cellStyle name="Lien hypertexte" xfId="674" builtinId="8" hidden="1"/>
    <cellStyle name="Lien hypertexte" xfId="676" builtinId="8" hidden="1"/>
    <cellStyle name="Lien hypertexte" xfId="678" builtinId="8" hidden="1"/>
    <cellStyle name="Lien hypertexte" xfId="680" builtinId="8" hidden="1"/>
    <cellStyle name="Lien hypertexte" xfId="682" builtinId="8" hidden="1"/>
    <cellStyle name="Lien hypertexte" xfId="684" builtinId="8" hidden="1"/>
    <cellStyle name="Lien hypertexte" xfId="686" builtinId="8" hidden="1"/>
    <cellStyle name="Lien hypertexte" xfId="688" builtinId="8" hidden="1"/>
    <cellStyle name="Lien hypertexte" xfId="690" builtinId="8" hidden="1"/>
    <cellStyle name="Lien hypertexte" xfId="692" builtinId="8" hidden="1"/>
    <cellStyle name="Lien hypertexte" xfId="694" builtinId="8" hidden="1"/>
    <cellStyle name="Lien hypertexte" xfId="696" builtinId="8" hidden="1"/>
    <cellStyle name="Lien hypertexte" xfId="698" builtinId="8" hidden="1"/>
    <cellStyle name="Lien hypertexte" xfId="700" builtinId="8" hidden="1"/>
    <cellStyle name="Lien hypertexte" xfId="702" builtinId="8" hidden="1"/>
    <cellStyle name="Lien hypertexte" xfId="704" builtinId="8" hidden="1"/>
    <cellStyle name="Lien hypertexte" xfId="706" builtinId="8" hidden="1"/>
    <cellStyle name="Lien hypertexte" xfId="708" builtinId="8" hidden="1"/>
    <cellStyle name="Lien hypertexte" xfId="712" builtinId="8" hidden="1"/>
    <cellStyle name="Lien hypertexte" xfId="714" builtinId="8" hidden="1"/>
    <cellStyle name="Lien hypertexte" xfId="716" builtinId="8" hidden="1"/>
    <cellStyle name="Lien hypertexte" xfId="718" builtinId="8" hidden="1"/>
    <cellStyle name="Lien hypertexte" xfId="720" builtinId="8" hidden="1"/>
    <cellStyle name="Lien hypertexte" xfId="722" builtinId="8" hidden="1"/>
    <cellStyle name="Lien hypertexte" xfId="724" builtinId="8" hidden="1"/>
    <cellStyle name="Lien hypertexte" xfId="726" builtinId="8" hidden="1"/>
    <cellStyle name="Lien hypertexte" xfId="728" builtinId="8" hidden="1"/>
    <cellStyle name="Lien hypertexte" xfId="730" builtinId="8" hidden="1"/>
    <cellStyle name="Lien hypertexte" xfId="732" builtinId="8" hidden="1"/>
    <cellStyle name="Lien hypertexte" xfId="734" builtinId="8" hidden="1"/>
    <cellStyle name="Lien hypertexte" xfId="736" builtinId="8" hidden="1"/>
    <cellStyle name="Lien hypertexte" xfId="738" builtinId="8" hidden="1"/>
    <cellStyle name="Lien hypertexte" xfId="740" builtinId="8" hidden="1"/>
    <cellStyle name="Lien hypertexte" xfId="742" builtinId="8" hidden="1"/>
    <cellStyle name="Lien hypertexte" xfId="744" builtinId="8" hidden="1"/>
    <cellStyle name="Lien hypertexte" xfId="746" builtinId="8" hidden="1"/>
    <cellStyle name="Lien hypertexte" xfId="748" builtinId="8" hidden="1"/>
    <cellStyle name="Lien hypertexte" xfId="750" builtinId="8" hidden="1"/>
    <cellStyle name="Lien hypertexte" xfId="752" builtinId="8" hidden="1"/>
    <cellStyle name="Lien hypertexte" xfId="754" builtinId="8" hidden="1"/>
    <cellStyle name="Lien hypertexte" xfId="756" builtinId="8" hidden="1"/>
    <cellStyle name="Lien hypertexte" xfId="758" builtinId="8" hidden="1"/>
    <cellStyle name="Lien hypertexte" xfId="760" builtinId="8" hidden="1"/>
    <cellStyle name="Lien hypertexte" xfId="762" builtinId="8" hidden="1"/>
    <cellStyle name="Lien hypertexte" xfId="764" builtinId="8" hidden="1"/>
    <cellStyle name="Lien hypertexte" xfId="766" builtinId="8" hidden="1"/>
    <cellStyle name="Lien hypertexte" xfId="768" builtinId="8" hidden="1"/>
    <cellStyle name="Lien hypertexte" xfId="770" builtinId="8" hidden="1"/>
    <cellStyle name="Lien hypertexte" xfId="772" builtinId="8" hidden="1"/>
    <cellStyle name="Lien hypertexte" xfId="774" builtinId="8" hidden="1"/>
    <cellStyle name="Lien hypertexte" xfId="776" builtinId="8" hidden="1"/>
    <cellStyle name="Lien hypertexte" xfId="778" builtinId="8" hidden="1"/>
    <cellStyle name="Lien hypertexte" xfId="780" builtinId="8" hidden="1"/>
    <cellStyle name="Lien hypertexte" xfId="782" builtinId="8" hidden="1"/>
    <cellStyle name="Lien hypertexte" xfId="784" builtinId="8" hidden="1"/>
    <cellStyle name="Lien hypertexte" xfId="786" builtinId="8" hidden="1"/>
    <cellStyle name="Lien hypertexte" xfId="788" builtinId="8" hidden="1"/>
    <cellStyle name="Lien hypertexte" xfId="790" builtinId="8" hidden="1"/>
    <cellStyle name="Lien hypertexte" xfId="792" builtinId="8" hidden="1"/>
    <cellStyle name="Lien hypertexte" xfId="794" builtinId="8" hidden="1"/>
    <cellStyle name="Lien hypertexte" xfId="796" builtinId="8" hidden="1"/>
    <cellStyle name="Lien hypertexte" xfId="798" builtinId="8" hidden="1"/>
    <cellStyle name="Lien hypertexte" xfId="800" builtinId="8" hidden="1"/>
    <cellStyle name="Lien hypertexte" xfId="802" builtinId="8" hidden="1"/>
    <cellStyle name="Lien hypertexte" xfId="804" builtinId="8" hidden="1"/>
    <cellStyle name="Lien hypertexte" xfId="806" builtinId="8" hidden="1"/>
    <cellStyle name="Lien hypertexte" xfId="808" builtinId="8" hidden="1"/>
    <cellStyle name="Lien hypertexte" xfId="810" builtinId="8" hidden="1"/>
    <cellStyle name="Lien hypertexte" xfId="812" builtinId="8" hidden="1"/>
    <cellStyle name="Lien hypertexte" xfId="814" builtinId="8" hidden="1"/>
    <cellStyle name="Lien hypertexte" xfId="816" builtinId="8" hidden="1"/>
    <cellStyle name="Lien hypertexte" xfId="818" builtinId="8" hidden="1"/>
    <cellStyle name="Lien hypertexte" xfId="820" builtinId="8" hidden="1"/>
    <cellStyle name="Lien hypertexte" xfId="822" builtinId="8" hidden="1"/>
    <cellStyle name="Lien hypertexte" xfId="824" builtinId="8" hidden="1"/>
    <cellStyle name="Lien hypertexte" xfId="826" builtinId="8" hidden="1"/>
    <cellStyle name="Lien hypertexte" xfId="828" builtinId="8" hidden="1"/>
    <cellStyle name="Lien hypertexte" xfId="830" builtinId="8" hidden="1"/>
    <cellStyle name="Lien hypertexte" xfId="832" builtinId="8" hidden="1"/>
    <cellStyle name="Lien hypertexte" xfId="834" builtinId="8" hidden="1"/>
    <cellStyle name="Lien hypertexte" xfId="836" builtinId="8" hidden="1"/>
    <cellStyle name="Lien hypertexte" xfId="840" builtinId="8" hidden="1"/>
    <cellStyle name="Lien hypertexte" xfId="842" builtinId="8" hidden="1"/>
    <cellStyle name="Lien hypertexte" xfId="844" builtinId="8" hidden="1"/>
    <cellStyle name="Lien hypertexte" xfId="846" builtinId="8" hidden="1"/>
    <cellStyle name="Lien hypertexte" xfId="848" builtinId="8" hidden="1"/>
    <cellStyle name="Lien hypertexte" xfId="850" builtinId="8" hidden="1"/>
    <cellStyle name="Lien hypertexte" xfId="852" builtinId="8" hidden="1"/>
    <cellStyle name="Lien hypertexte" xfId="854" builtinId="8" hidden="1"/>
    <cellStyle name="Lien hypertexte" xfId="856" builtinId="8" hidden="1"/>
    <cellStyle name="Lien hypertexte" xfId="858" builtinId="8" hidden="1"/>
    <cellStyle name="Lien hypertexte" xfId="860" builtinId="8" hidden="1"/>
    <cellStyle name="Lien hypertexte" xfId="862" builtinId="8" hidden="1"/>
    <cellStyle name="Lien hypertexte" xfId="864" builtinId="8" hidden="1"/>
    <cellStyle name="Lien hypertexte" xfId="866" builtinId="8" hidden="1"/>
    <cellStyle name="Lien hypertexte" xfId="868" builtinId="8" hidden="1"/>
    <cellStyle name="Lien hypertexte" xfId="870" builtinId="8" hidden="1"/>
    <cellStyle name="Lien hypertexte" xfId="872" builtinId="8" hidden="1"/>
    <cellStyle name="Lien hypertexte" xfId="874" builtinId="8" hidden="1"/>
    <cellStyle name="Lien hypertexte" xfId="876" builtinId="8" hidden="1"/>
    <cellStyle name="Lien hypertexte" xfId="878" builtinId="8" hidden="1"/>
    <cellStyle name="Lien hypertexte" xfId="880" builtinId="8" hidden="1"/>
    <cellStyle name="Lien hypertexte" xfId="882" builtinId="8" hidden="1"/>
    <cellStyle name="Lien hypertexte" xfId="884" builtinId="8" hidden="1"/>
    <cellStyle name="Lien hypertexte" xfId="886" builtinId="8" hidden="1"/>
    <cellStyle name="Lien hypertexte" xfId="888" builtinId="8" hidden="1"/>
    <cellStyle name="Lien hypertexte" xfId="890" builtinId="8" hidden="1"/>
    <cellStyle name="Lien hypertexte" xfId="892" builtinId="8" hidden="1"/>
    <cellStyle name="Lien hypertexte" xfId="894" builtinId="8" hidden="1"/>
    <cellStyle name="Lien hypertexte" xfId="896" builtinId="8" hidden="1"/>
    <cellStyle name="Lien hypertexte" xfId="898" builtinId="8" hidden="1"/>
    <cellStyle name="Lien hypertexte" xfId="900" builtinId="8" hidden="1"/>
    <cellStyle name="Lien hypertexte" xfId="902" builtinId="8" hidden="1"/>
    <cellStyle name="Lien hypertexte" xfId="904" builtinId="8" hidden="1"/>
    <cellStyle name="Lien hypertexte" xfId="906" builtinId="8" hidden="1"/>
    <cellStyle name="Lien hypertexte" xfId="908" builtinId="8" hidden="1"/>
    <cellStyle name="Lien hypertexte" xfId="910" builtinId="8" hidden="1"/>
    <cellStyle name="Lien hypertexte" xfId="912" builtinId="8" hidden="1"/>
    <cellStyle name="Lien hypertexte" xfId="914" builtinId="8" hidden="1"/>
    <cellStyle name="Lien hypertexte" xfId="916" builtinId="8" hidden="1"/>
    <cellStyle name="Lien hypertexte" xfId="918" builtinId="8" hidden="1"/>
    <cellStyle name="Lien hypertexte" xfId="920" builtinId="8" hidden="1"/>
    <cellStyle name="Lien hypertexte" xfId="922" builtinId="8" hidden="1"/>
    <cellStyle name="Lien hypertexte" xfId="924" builtinId="8" hidden="1"/>
    <cellStyle name="Lien hypertexte" xfId="926" builtinId="8" hidden="1"/>
    <cellStyle name="Lien hypertexte" xfId="928" builtinId="8" hidden="1"/>
    <cellStyle name="Lien hypertexte" xfId="930" builtinId="8" hidden="1"/>
    <cellStyle name="Lien hypertexte" xfId="932" builtinId="8" hidden="1"/>
    <cellStyle name="Lien hypertexte" xfId="934" builtinId="8" hidden="1"/>
    <cellStyle name="Lien hypertexte" xfId="936" builtinId="8" hidden="1"/>
    <cellStyle name="Lien hypertexte" xfId="938" builtinId="8" hidden="1"/>
    <cellStyle name="Lien hypertexte" xfId="940" builtinId="8" hidden="1"/>
    <cellStyle name="Lien hypertexte" xfId="942" builtinId="8" hidden="1"/>
    <cellStyle name="Lien hypertexte" xfId="944" builtinId="8" hidden="1"/>
    <cellStyle name="Lien hypertexte" xfId="946" builtinId="8" hidden="1"/>
    <cellStyle name="Lien hypertexte" xfId="948" builtinId="8" hidden="1"/>
    <cellStyle name="Lien hypertexte" xfId="950" builtinId="8" hidden="1"/>
    <cellStyle name="Lien hypertexte" xfId="952" builtinId="8" hidden="1"/>
    <cellStyle name="Lien hypertexte" xfId="954" builtinId="8" hidden="1"/>
    <cellStyle name="Lien hypertexte" xfId="956" builtinId="8" hidden="1"/>
    <cellStyle name="Lien hypertexte" xfId="958" builtinId="8" hidden="1"/>
    <cellStyle name="Lien hypertexte" xfId="960" builtinId="8" hidden="1"/>
    <cellStyle name="Lien hypertexte" xfId="962" builtinId="8" hidden="1"/>
    <cellStyle name="Lien hypertexte" xfId="964" builtinId="8" hidden="1"/>
    <cellStyle name="Lien hypertexte" xfId="968" builtinId="8" hidden="1"/>
    <cellStyle name="Lien hypertexte" xfId="970" builtinId="8" hidden="1"/>
    <cellStyle name="Lien hypertexte" xfId="972" builtinId="8" hidden="1"/>
    <cellStyle name="Lien hypertexte" xfId="974" builtinId="8" hidden="1"/>
    <cellStyle name="Lien hypertexte" xfId="976" builtinId="8" hidden="1"/>
    <cellStyle name="Lien hypertexte" xfId="978" builtinId="8" hidden="1"/>
    <cellStyle name="Lien hypertexte" xfId="980" builtinId="8" hidden="1"/>
    <cellStyle name="Lien hypertexte" xfId="982" builtinId="8" hidden="1"/>
    <cellStyle name="Lien hypertexte" xfId="984" builtinId="8" hidden="1"/>
    <cellStyle name="Lien hypertexte" xfId="986" builtinId="8" hidden="1"/>
    <cellStyle name="Lien hypertexte" xfId="988" builtinId="8" hidden="1"/>
    <cellStyle name="Lien hypertexte" xfId="990" builtinId="8" hidden="1"/>
    <cellStyle name="Lien hypertexte" xfId="992" builtinId="8" hidden="1"/>
    <cellStyle name="Lien hypertexte" xfId="994" builtinId="8" hidden="1"/>
    <cellStyle name="Lien hypertexte" xfId="996" builtinId="8" hidden="1"/>
    <cellStyle name="Lien hypertexte" xfId="998" builtinId="8" hidden="1"/>
    <cellStyle name="Lien hypertexte" xfId="1000" builtinId="8" hidden="1"/>
    <cellStyle name="Lien hypertexte" xfId="1002" builtinId="8" hidden="1"/>
    <cellStyle name="Lien hypertexte" xfId="1004" builtinId="8" hidden="1"/>
    <cellStyle name="Lien hypertexte" xfId="1006" builtinId="8" hidden="1"/>
    <cellStyle name="Lien hypertexte" xfId="1008" builtinId="8" hidden="1"/>
    <cellStyle name="Lien hypertexte" xfId="1010" builtinId="8" hidden="1"/>
    <cellStyle name="Lien hypertexte" xfId="1012" builtinId="8" hidden="1"/>
    <cellStyle name="Lien hypertexte" xfId="1014" builtinId="8" hidden="1"/>
    <cellStyle name="Lien hypertexte" xfId="1016" builtinId="8" hidden="1"/>
    <cellStyle name="Lien hypertexte" xfId="1018" builtinId="8" hidden="1"/>
    <cellStyle name="Lien hypertexte" xfId="1020" builtinId="8" hidden="1"/>
    <cellStyle name="Lien hypertexte" xfId="1022" builtinId="8" hidden="1"/>
    <cellStyle name="Lien hypertexte" xfId="1024" builtinId="8" hidden="1"/>
    <cellStyle name="Lien hypertexte" xfId="1026" builtinId="8" hidden="1"/>
    <cellStyle name="Lien hypertexte" xfId="1028" builtinId="8" hidden="1"/>
    <cellStyle name="Lien hypertexte" xfId="1030" builtinId="8" hidden="1"/>
    <cellStyle name="Lien hypertexte" xfId="1032" builtinId="8" hidden="1"/>
    <cellStyle name="Lien hypertexte" xfId="1034" builtinId="8" hidden="1"/>
    <cellStyle name="Lien hypertexte" xfId="1036" builtinId="8" hidden="1"/>
    <cellStyle name="Lien hypertexte" xfId="1038" builtinId="8" hidden="1"/>
    <cellStyle name="Lien hypertexte" xfId="1040" builtinId="8" hidden="1"/>
    <cellStyle name="Lien hypertexte" xfId="1042" builtinId="8" hidden="1"/>
    <cellStyle name="Lien hypertexte" xfId="1044" builtinId="8" hidden="1"/>
    <cellStyle name="Lien hypertexte" xfId="1046" builtinId="8" hidden="1"/>
    <cellStyle name="Lien hypertexte" xfId="1048" builtinId="8" hidden="1"/>
    <cellStyle name="Lien hypertexte" xfId="1050" builtinId="8" hidden="1"/>
    <cellStyle name="Lien hypertexte" xfId="1052" builtinId="8" hidden="1"/>
    <cellStyle name="Lien hypertexte" xfId="1054" builtinId="8" hidden="1"/>
    <cellStyle name="Lien hypertexte" xfId="1056" builtinId="8" hidden="1"/>
    <cellStyle name="Lien hypertexte" xfId="1058" builtinId="8" hidden="1"/>
    <cellStyle name="Lien hypertexte" xfId="1060" builtinId="8" hidden="1"/>
    <cellStyle name="Lien hypertexte" xfId="1062" builtinId="8" hidden="1"/>
    <cellStyle name="Lien hypertexte" xfId="1064" builtinId="8" hidden="1"/>
    <cellStyle name="Lien hypertexte" xfId="1066" builtinId="8" hidden="1"/>
    <cellStyle name="Lien hypertexte" xfId="1068" builtinId="8" hidden="1"/>
    <cellStyle name="Lien hypertexte" xfId="1070" builtinId="8" hidden="1"/>
    <cellStyle name="Lien hypertexte" xfId="1072" builtinId="8" hidden="1"/>
    <cellStyle name="Lien hypertexte" xfId="1074" builtinId="8" hidden="1"/>
    <cellStyle name="Lien hypertexte" xfId="1076" builtinId="8" hidden="1"/>
    <cellStyle name="Lien hypertexte" xfId="1078" builtinId="8" hidden="1"/>
    <cellStyle name="Lien hypertexte" xfId="1080" builtinId="8" hidden="1"/>
    <cellStyle name="Lien hypertexte" xfId="1082" builtinId="8" hidden="1"/>
    <cellStyle name="Lien hypertexte" xfId="1084" builtinId="8" hidden="1"/>
    <cellStyle name="Lien hypertexte" xfId="1086" builtinId="8" hidden="1"/>
    <cellStyle name="Lien hypertexte" xfId="1088" builtinId="8" hidden="1"/>
    <cellStyle name="Lien hypertexte" xfId="1090" builtinId="8" hidden="1"/>
    <cellStyle name="Lien hypertexte" xfId="1092" builtinId="8" hidden="1"/>
    <cellStyle name="Lien hypertexte" xfId="1096" builtinId="8" hidden="1"/>
    <cellStyle name="Lien hypertexte" xfId="1098" builtinId="8" hidden="1"/>
    <cellStyle name="Lien hypertexte" xfId="1100" builtinId="8" hidden="1"/>
    <cellStyle name="Lien hypertexte" xfId="1102" builtinId="8" hidden="1"/>
    <cellStyle name="Lien hypertexte" xfId="1104" builtinId="8" hidden="1"/>
    <cellStyle name="Lien hypertexte" xfId="1106" builtinId="8" hidden="1"/>
    <cellStyle name="Lien hypertexte" xfId="1108" builtinId="8" hidden="1"/>
    <cellStyle name="Lien hypertexte" xfId="1110" builtinId="8" hidden="1"/>
    <cellStyle name="Lien hypertexte" xfId="1112" builtinId="8" hidden="1"/>
    <cellStyle name="Lien hypertexte" xfId="1114" builtinId="8" hidden="1"/>
    <cellStyle name="Lien hypertexte" xfId="1116" builtinId="8" hidden="1"/>
    <cellStyle name="Lien hypertexte" xfId="1118" builtinId="8" hidden="1"/>
    <cellStyle name="Lien hypertexte" xfId="1120" builtinId="8" hidden="1"/>
    <cellStyle name="Lien hypertexte" xfId="1122" builtinId="8" hidden="1"/>
    <cellStyle name="Lien hypertexte" xfId="1124" builtinId="8" hidden="1"/>
    <cellStyle name="Lien hypertexte" xfId="1126" builtinId="8" hidden="1"/>
    <cellStyle name="Lien hypertexte" xfId="1128" builtinId="8" hidden="1"/>
    <cellStyle name="Lien hypertexte" xfId="1130" builtinId="8" hidden="1"/>
    <cellStyle name="Lien hypertexte" xfId="1132" builtinId="8" hidden="1"/>
    <cellStyle name="Lien hypertexte" xfId="1134" builtinId="8" hidden="1"/>
    <cellStyle name="Lien hypertexte" xfId="1136" builtinId="8" hidden="1"/>
    <cellStyle name="Lien hypertexte" xfId="1138" builtinId="8" hidden="1"/>
    <cellStyle name="Lien hypertexte" xfId="1140" builtinId="8" hidden="1"/>
    <cellStyle name="Lien hypertexte" xfId="1142" builtinId="8" hidden="1"/>
    <cellStyle name="Lien hypertexte" xfId="1144" builtinId="8" hidden="1"/>
    <cellStyle name="Lien hypertexte" xfId="1146" builtinId="8" hidden="1"/>
    <cellStyle name="Lien hypertexte" xfId="1148" builtinId="8" hidden="1"/>
    <cellStyle name="Lien hypertexte" xfId="1150" builtinId="8" hidden="1" customBuiltin="1"/>
    <cellStyle name="Lien hypertexte" xfId="51" builtinId="8" hidden="1"/>
    <cellStyle name="Lien hypertexte" xfId="2201" builtinId="8" hidden="1"/>
    <cellStyle name="Lien hypertexte" xfId="3655" builtinId="8" hidden="1"/>
    <cellStyle name="Lien hypertexte" xfId="3661" builtinId="8" hidden="1"/>
    <cellStyle name="Lien hypertexte" xfId="3695" builtinId="8" hidden="1"/>
    <cellStyle name="Lien hypertexte" xfId="14516" builtinId="8" hidden="1"/>
    <cellStyle name="Lien hypertexte" xfId="14518" builtinId="8" hidden="1"/>
    <cellStyle name="Lien hypertexte" xfId="14520" builtinId="8" hidden="1"/>
    <cellStyle name="Lien hypertexte" xfId="14522" builtinId="8" hidden="1"/>
    <cellStyle name="Lien hypertexte" xfId="14524" builtinId="8" hidden="1"/>
    <cellStyle name="Lien hypertexte" xfId="14526" builtinId="8" hidden="1"/>
    <cellStyle name="Lien hypertexte" xfId="14528" builtinId="8" hidden="1"/>
    <cellStyle name="Lien hypertexte" xfId="14530" builtinId="8" hidden="1"/>
    <cellStyle name="Lien hypertexte" xfId="14532" builtinId="8" hidden="1"/>
    <cellStyle name="Lien hypertexte" xfId="14534" builtinId="8" hidden="1"/>
    <cellStyle name="Lien hypertexte" xfId="14536" builtinId="8" hidden="1"/>
    <cellStyle name="Lien hypertexte" xfId="14538" builtinId="8" hidden="1"/>
    <cellStyle name="Lien hypertexte" xfId="14540" builtinId="8" hidden="1"/>
    <cellStyle name="Lien hypertexte" xfId="14542" builtinId="8" hidden="1"/>
    <cellStyle name="Lien hypertexte" xfId="14544" builtinId="8" hidden="1"/>
    <cellStyle name="Lien hypertexte" xfId="14546" builtinId="8" hidden="1"/>
    <cellStyle name="Lien hypertexte" xfId="14548" builtinId="8" hidden="1"/>
    <cellStyle name="Lien hypertexte" xfId="14550" builtinId="8" hidden="1"/>
    <cellStyle name="Lien hypertexte" xfId="14552" builtinId="8" hidden="1"/>
    <cellStyle name="Lien hypertexte" xfId="14554" builtinId="8" hidden="1"/>
    <cellStyle name="Lien hypertexte" xfId="14556" builtinId="8" hidden="1"/>
    <cellStyle name="Lien hypertexte" xfId="14558" builtinId="8" hidden="1"/>
    <cellStyle name="Lien hypertexte" xfId="14560" builtinId="8" hidden="1"/>
    <cellStyle name="Lien hypertexte" xfId="14562" builtinId="8" hidden="1"/>
    <cellStyle name="Lien hypertexte" xfId="14564" builtinId="8" hidden="1"/>
    <cellStyle name="Lien hypertexte" xfId="14566" builtinId="8" hidden="1"/>
    <cellStyle name="Lien hypertexte" xfId="14568" builtinId="8" hidden="1"/>
    <cellStyle name="Lien hypertexte" xfId="14570" builtinId="8" hidden="1"/>
    <cellStyle name="Lien hypertexte" xfId="14572" builtinId="8" hidden="1"/>
    <cellStyle name="Lien hypertexte" xfId="14574" builtinId="8" hidden="1"/>
    <cellStyle name="Lien hypertexte" xfId="14578" builtinId="8" hidden="1"/>
    <cellStyle name="Lien hypertexte" xfId="14580" builtinId="8" hidden="1"/>
    <cellStyle name="Lien hypertexte" xfId="14582" builtinId="8" hidden="1"/>
    <cellStyle name="Lien hypertexte" xfId="14584" builtinId="8" hidden="1"/>
    <cellStyle name="Lien hypertexte" xfId="14586" builtinId="8" hidden="1"/>
    <cellStyle name="Lien hypertexte" xfId="14588" builtinId="8" hidden="1"/>
    <cellStyle name="Lien hypertexte" xfId="14590" builtinId="8" hidden="1"/>
    <cellStyle name="Lien hypertexte" xfId="14592" builtinId="8" hidden="1"/>
    <cellStyle name="Lien hypertexte" xfId="14594" builtinId="8" hidden="1"/>
    <cellStyle name="Lien hypertexte" xfId="14596" builtinId="8" hidden="1"/>
    <cellStyle name="Lien hypertexte" xfId="14598" builtinId="8" hidden="1"/>
    <cellStyle name="Lien hypertexte" xfId="14600" builtinId="8" hidden="1"/>
    <cellStyle name="Lien hypertexte" xfId="14602" builtinId="8" hidden="1"/>
    <cellStyle name="Lien hypertexte" xfId="14604" builtinId="8" hidden="1"/>
    <cellStyle name="Lien hypertexte" xfId="14606" builtinId="8" hidden="1"/>
    <cellStyle name="Lien hypertexte" xfId="14608" builtinId="8" hidden="1"/>
    <cellStyle name="Lien hypertexte" xfId="14610" builtinId="8" hidden="1"/>
    <cellStyle name="Lien hypertexte" xfId="14612" builtinId="8" hidden="1"/>
    <cellStyle name="Lien hypertexte" xfId="14614" builtinId="8" hidden="1"/>
    <cellStyle name="Lien hypertexte" xfId="14616" builtinId="8" hidden="1"/>
    <cellStyle name="Lien hypertexte" xfId="14618" builtinId="8" hidden="1"/>
    <cellStyle name="Lien hypertexte" xfId="14620" builtinId="8" hidden="1"/>
    <cellStyle name="Lien hypertexte" xfId="14622" builtinId="8" hidden="1"/>
    <cellStyle name="Lien hypertexte" xfId="14624" builtinId="8" hidden="1"/>
    <cellStyle name="Lien hypertexte" xfId="14626" builtinId="8" hidden="1"/>
    <cellStyle name="Lien hypertexte" xfId="14576" builtinId="8" hidden="1"/>
    <cellStyle name="Lien hypertexte" xfId="1094" builtinId="8" hidden="1"/>
    <cellStyle name="Lien hypertexte" xfId="966" builtinId="8" hidden="1"/>
    <cellStyle name="Lien hypertexte" xfId="838" builtinId="8" hidden="1"/>
    <cellStyle name="Lien hypertexte" xfId="710" builtinId="8" hidden="1"/>
    <cellStyle name="Lien hypertexte" xfId="348" builtinId="8" hidden="1"/>
    <cellStyle name="Lien hypertexte" xfId="350" builtinId="8" hidden="1"/>
    <cellStyle name="Lien hypertexte" xfId="352" builtinId="8" hidden="1"/>
    <cellStyle name="Lien hypertexte" xfId="354" builtinId="8" hidden="1"/>
    <cellStyle name="Lien hypertexte" xfId="356" builtinId="8" hidden="1"/>
    <cellStyle name="Lien hypertexte" xfId="358" builtinId="8" hidden="1"/>
    <cellStyle name="Lien hypertexte" xfId="360" builtinId="8" hidden="1"/>
    <cellStyle name="Lien hypertexte" xfId="362" builtinId="8" hidden="1"/>
    <cellStyle name="Lien hypertexte" xfId="364" builtinId="8" hidden="1"/>
    <cellStyle name="Lien hypertexte" xfId="366" builtinId="8" hidden="1"/>
    <cellStyle name="Lien hypertexte" xfId="368" builtinId="8" hidden="1"/>
    <cellStyle name="Lien hypertexte" xfId="370" builtinId="8" hidden="1"/>
    <cellStyle name="Lien hypertexte" xfId="372" builtinId="8" hidden="1"/>
    <cellStyle name="Lien hypertexte" xfId="374" builtinId="8" hidden="1"/>
    <cellStyle name="Lien hypertexte" xfId="376" builtinId="8" hidden="1"/>
    <cellStyle name="Lien hypertexte" xfId="378" builtinId="8" hidden="1"/>
    <cellStyle name="Lien hypertexte" xfId="380" builtinId="8" hidden="1"/>
    <cellStyle name="Lien hypertexte" xfId="382" builtinId="8" hidden="1"/>
    <cellStyle name="Lien hypertexte" xfId="384" builtinId="8" hidden="1"/>
    <cellStyle name="Lien hypertexte" xfId="386" builtinId="8" hidden="1"/>
    <cellStyle name="Lien hypertexte" xfId="388" builtinId="8" hidden="1"/>
    <cellStyle name="Lien hypertexte" xfId="390" builtinId="8" hidden="1"/>
    <cellStyle name="Lien hypertexte" xfId="392" builtinId="8" hidden="1"/>
    <cellStyle name="Lien hypertexte" xfId="394" builtinId="8" hidden="1"/>
    <cellStyle name="Lien hypertexte" xfId="396" builtinId="8" hidden="1"/>
    <cellStyle name="Lien hypertexte" xfId="398" builtinId="8" hidden="1"/>
    <cellStyle name="Lien hypertexte" xfId="400" builtinId="8" hidden="1"/>
    <cellStyle name="Lien hypertexte" xfId="402" builtinId="8" hidden="1"/>
    <cellStyle name="Lien hypertexte" xfId="404" builtinId="8" hidden="1"/>
    <cellStyle name="Lien hypertexte" xfId="406" builtinId="8" hidden="1"/>
    <cellStyle name="Lien hypertexte" xfId="408" builtinId="8" hidden="1"/>
    <cellStyle name="Lien hypertexte" xfId="410" builtinId="8" hidden="1"/>
    <cellStyle name="Lien hypertexte" xfId="412" builtinId="8" hidden="1"/>
    <cellStyle name="Lien hypertexte" xfId="414" builtinId="8" hidden="1"/>
    <cellStyle name="Lien hypertexte" xfId="416" builtinId="8" hidden="1"/>
    <cellStyle name="Lien hypertexte" xfId="418" builtinId="8" hidden="1"/>
    <cellStyle name="Lien hypertexte" xfId="420" builtinId="8" hidden="1"/>
    <cellStyle name="Lien hypertexte" xfId="422" builtinId="8" hidden="1"/>
    <cellStyle name="Lien hypertexte" xfId="424" builtinId="8" hidden="1"/>
    <cellStyle name="Lien hypertexte" xfId="426" builtinId="8" hidden="1"/>
    <cellStyle name="Lien hypertexte" xfId="428" builtinId="8" hidden="1"/>
    <cellStyle name="Lien hypertexte" xfId="430" builtinId="8" hidden="1"/>
    <cellStyle name="Lien hypertexte" xfId="432" builtinId="8" hidden="1"/>
    <cellStyle name="Lien hypertexte" xfId="434" builtinId="8" hidden="1"/>
    <cellStyle name="Lien hypertexte" xfId="436" builtinId="8" hidden="1"/>
    <cellStyle name="Lien hypertexte" xfId="438" builtinId="8" hidden="1"/>
    <cellStyle name="Lien hypertexte" xfId="440" builtinId="8" hidden="1"/>
    <cellStyle name="Lien hypertexte" xfId="442" builtinId="8" hidden="1"/>
    <cellStyle name="Lien hypertexte" xfId="444" builtinId="8" hidden="1"/>
    <cellStyle name="Lien hypertexte" xfId="446" builtinId="8" hidden="1"/>
    <cellStyle name="Lien hypertexte" xfId="448" builtinId="8" hidden="1"/>
    <cellStyle name="Lien hypertexte" xfId="450" builtinId="8" hidden="1"/>
    <cellStyle name="Lien hypertexte" xfId="452" builtinId="8" hidden="1"/>
    <cellStyle name="Lien hypertexte" xfId="456" builtinId="8" hidden="1"/>
    <cellStyle name="Lien hypertexte" xfId="458" builtinId="8" hidden="1"/>
    <cellStyle name="Lien hypertexte" xfId="460" builtinId="8" hidden="1"/>
    <cellStyle name="Lien hypertexte" xfId="462" builtinId="8" hidden="1"/>
    <cellStyle name="Lien hypertexte" xfId="464" builtinId="8" hidden="1"/>
    <cellStyle name="Lien hypertexte" xfId="466" builtinId="8" hidden="1"/>
    <cellStyle name="Lien hypertexte" xfId="468" builtinId="8" hidden="1"/>
    <cellStyle name="Lien hypertexte" xfId="470" builtinId="8" hidden="1"/>
    <cellStyle name="Lien hypertexte" xfId="472" builtinId="8" hidden="1"/>
    <cellStyle name="Lien hypertexte" xfId="474" builtinId="8" hidden="1"/>
    <cellStyle name="Lien hypertexte" xfId="476" builtinId="8" hidden="1"/>
    <cellStyle name="Lien hypertexte" xfId="478" builtinId="8" hidden="1"/>
    <cellStyle name="Lien hypertexte" xfId="480" builtinId="8" hidden="1"/>
    <cellStyle name="Lien hypertexte" xfId="482" builtinId="8" hidden="1"/>
    <cellStyle name="Lien hypertexte" xfId="484" builtinId="8" hidden="1"/>
    <cellStyle name="Lien hypertexte" xfId="486" builtinId="8" hidden="1"/>
    <cellStyle name="Lien hypertexte" xfId="488" builtinId="8" hidden="1"/>
    <cellStyle name="Lien hypertexte" xfId="490" builtinId="8" hidden="1"/>
    <cellStyle name="Lien hypertexte" xfId="492" builtinId="8" hidden="1"/>
    <cellStyle name="Lien hypertexte" xfId="494" builtinId="8" hidden="1"/>
    <cellStyle name="Lien hypertexte" xfId="496" builtinId="8" hidden="1"/>
    <cellStyle name="Lien hypertexte" xfId="498" builtinId="8" hidden="1"/>
    <cellStyle name="Lien hypertexte" xfId="500" builtinId="8" hidden="1"/>
    <cellStyle name="Lien hypertexte" xfId="502" builtinId="8" hidden="1"/>
    <cellStyle name="Lien hypertexte" xfId="504" builtinId="8" hidden="1"/>
    <cellStyle name="Lien hypertexte" xfId="506" builtinId="8" hidden="1"/>
    <cellStyle name="Lien hypertexte" xfId="508" builtinId="8" hidden="1"/>
    <cellStyle name="Lien hypertexte" xfId="510" builtinId="8" hidden="1"/>
    <cellStyle name="Lien hypertexte" xfId="512" builtinId="8" hidden="1"/>
    <cellStyle name="Lien hypertexte" xfId="514" builtinId="8" hidden="1"/>
    <cellStyle name="Lien hypertexte" xfId="516" builtinId="8" hidden="1"/>
    <cellStyle name="Lien hypertexte" xfId="518" builtinId="8" hidden="1"/>
    <cellStyle name="Lien hypertexte" xfId="520" builtinId="8" hidden="1"/>
    <cellStyle name="Lien hypertexte" xfId="522" builtinId="8" hidden="1"/>
    <cellStyle name="Lien hypertexte" xfId="524" builtinId="8" hidden="1"/>
    <cellStyle name="Lien hypertexte" xfId="526" builtinId="8" hidden="1"/>
    <cellStyle name="Lien hypertexte" xfId="528" builtinId="8" hidden="1"/>
    <cellStyle name="Lien hypertexte" xfId="530" builtinId="8" hidden="1"/>
    <cellStyle name="Lien hypertexte" xfId="532" builtinId="8" hidden="1"/>
    <cellStyle name="Lien hypertexte" xfId="534" builtinId="8" hidden="1"/>
    <cellStyle name="Lien hypertexte" xfId="536" builtinId="8" hidden="1"/>
    <cellStyle name="Lien hypertexte" xfId="538" builtinId="8" hidden="1"/>
    <cellStyle name="Lien hypertexte" xfId="540" builtinId="8" hidden="1"/>
    <cellStyle name="Lien hypertexte" xfId="542" builtinId="8" hidden="1"/>
    <cellStyle name="Lien hypertexte" xfId="544" builtinId="8" hidden="1"/>
    <cellStyle name="Lien hypertexte" xfId="546" builtinId="8" hidden="1"/>
    <cellStyle name="Lien hypertexte" xfId="548" builtinId="8" hidden="1"/>
    <cellStyle name="Lien hypertexte" xfId="550" builtinId="8" hidden="1"/>
    <cellStyle name="Lien hypertexte" xfId="552" builtinId="8" hidden="1"/>
    <cellStyle name="Lien hypertexte" xfId="554" builtinId="8" hidden="1"/>
    <cellStyle name="Lien hypertexte" xfId="556" builtinId="8" hidden="1"/>
    <cellStyle name="Lien hypertexte" xfId="558" builtinId="8" hidden="1"/>
    <cellStyle name="Lien hypertexte" xfId="560" builtinId="8" hidden="1"/>
    <cellStyle name="Lien hypertexte" xfId="562" builtinId="8" hidden="1"/>
    <cellStyle name="Lien hypertexte" xfId="564" builtinId="8" hidden="1"/>
    <cellStyle name="Lien hypertexte" xfId="566" builtinId="8" hidden="1"/>
    <cellStyle name="Lien hypertexte" xfId="568" builtinId="8" hidden="1"/>
    <cellStyle name="Lien hypertexte" xfId="570" builtinId="8" hidden="1"/>
    <cellStyle name="Lien hypertexte" xfId="572" builtinId="8" hidden="1"/>
    <cellStyle name="Lien hypertexte" xfId="574" builtinId="8" hidden="1"/>
    <cellStyle name="Lien hypertexte" xfId="576" builtinId="8" hidden="1"/>
    <cellStyle name="Lien hypertexte" xfId="578" builtinId="8" hidden="1"/>
    <cellStyle name="Lien hypertexte" xfId="580" builtinId="8" hidden="1"/>
    <cellStyle name="Lien hypertexte" xfId="582" builtinId="8" hidden="1"/>
    <cellStyle name="Lien hypertexte" xfId="584" builtinId="8" hidden="1"/>
    <cellStyle name="Lien hypertexte" xfId="586" builtinId="8" hidden="1"/>
    <cellStyle name="Lien hypertexte" xfId="588" builtinId="8" hidden="1"/>
    <cellStyle name="Lien hypertexte" xfId="590" builtinId="8" hidden="1"/>
    <cellStyle name="Lien hypertexte" xfId="592" builtinId="8" hidden="1"/>
    <cellStyle name="Lien hypertexte" xfId="594" builtinId="8" hidden="1"/>
    <cellStyle name="Lien hypertexte" xfId="596" builtinId="8" hidden="1"/>
    <cellStyle name="Lien hypertexte" xfId="598" builtinId="8" hidden="1"/>
    <cellStyle name="Lien hypertexte" xfId="600" builtinId="8" hidden="1"/>
    <cellStyle name="Lien hypertexte" xfId="602" builtinId="8" hidden="1"/>
    <cellStyle name="Lien hypertexte" xfId="604" builtinId="8" hidden="1"/>
    <cellStyle name="Lien hypertexte" xfId="606" builtinId="8" hidden="1"/>
    <cellStyle name="Lien hypertexte" xfId="608" builtinId="8" hidden="1"/>
    <cellStyle name="Lien hypertexte" xfId="610" builtinId="8" hidden="1"/>
    <cellStyle name="Lien hypertexte" xfId="612" builtinId="8" hidden="1"/>
    <cellStyle name="Lien hypertexte" xfId="614" builtinId="8" hidden="1"/>
    <cellStyle name="Lien hypertexte" xfId="616" builtinId="8" hidden="1"/>
    <cellStyle name="Lien hypertexte" xfId="618" builtinId="8" hidden="1"/>
    <cellStyle name="Lien hypertexte" xfId="620" builtinId="8" hidden="1"/>
    <cellStyle name="Lien hypertexte" xfId="622" builtinId="8" hidden="1"/>
    <cellStyle name="Lien hypertexte" xfId="624" builtinId="8" hidden="1"/>
    <cellStyle name="Lien hypertexte" xfId="626" builtinId="8" hidden="1"/>
    <cellStyle name="Lien hypertexte" xfId="628" builtinId="8" hidden="1"/>
    <cellStyle name="Lien hypertexte" xfId="630" builtinId="8" hidden="1"/>
    <cellStyle name="Lien hypertexte" xfId="632" builtinId="8" hidden="1"/>
    <cellStyle name="Lien hypertexte" xfId="634" builtinId="8" hidden="1"/>
    <cellStyle name="Lien hypertexte" xfId="636" builtinId="8" hidden="1"/>
    <cellStyle name="Lien hypertexte" xfId="638" builtinId="8" hidden="1"/>
    <cellStyle name="Lien hypertexte" xfId="640" builtinId="8" hidden="1"/>
    <cellStyle name="Lien hypertexte" xfId="642" builtinId="8" hidden="1"/>
    <cellStyle name="Lien hypertexte" xfId="644" builtinId="8" hidden="1"/>
    <cellStyle name="Lien hypertexte" xfId="646" builtinId="8" hidden="1"/>
    <cellStyle name="Lien hypertexte" xfId="648" builtinId="8" hidden="1"/>
    <cellStyle name="Lien hypertexte" xfId="650" builtinId="8" hidden="1"/>
    <cellStyle name="Lien hypertexte" xfId="454" builtinId="8" hidden="1"/>
    <cellStyle name="Lien hypertexte" xfId="198" builtinId="8" hidden="1"/>
    <cellStyle name="Lien hypertexte" xfId="200" builtinId="8" hidden="1"/>
    <cellStyle name="Lien hypertexte" xfId="202" builtinId="8" hidden="1"/>
    <cellStyle name="Lien hypertexte" xfId="204" builtinId="8" hidden="1"/>
    <cellStyle name="Lien hypertexte" xfId="206" builtinId="8" hidden="1"/>
    <cellStyle name="Lien hypertexte" xfId="208" builtinId="8" hidden="1"/>
    <cellStyle name="Lien hypertexte" xfId="210" builtinId="8" hidden="1"/>
    <cellStyle name="Lien hypertexte" xfId="212" builtinId="8" hidden="1"/>
    <cellStyle name="Lien hypertexte" xfId="214" builtinId="8" hidden="1"/>
    <cellStyle name="Lien hypertexte" xfId="216" builtinId="8" hidden="1"/>
    <cellStyle name="Lien hypertexte" xfId="218" builtinId="8" hidden="1"/>
    <cellStyle name="Lien hypertexte" xfId="220" builtinId="8" hidden="1"/>
    <cellStyle name="Lien hypertexte" xfId="222" builtinId="8" hidden="1"/>
    <cellStyle name="Lien hypertexte" xfId="224" builtinId="8" hidden="1"/>
    <cellStyle name="Lien hypertexte" xfId="226" builtinId="8" hidden="1"/>
    <cellStyle name="Lien hypertexte" xfId="228" builtinId="8" hidden="1"/>
    <cellStyle name="Lien hypertexte" xfId="230" builtinId="8" hidden="1"/>
    <cellStyle name="Lien hypertexte" xfId="232" builtinId="8" hidden="1"/>
    <cellStyle name="Lien hypertexte" xfId="234" builtinId="8" hidden="1"/>
    <cellStyle name="Lien hypertexte" xfId="236" builtinId="8" hidden="1"/>
    <cellStyle name="Lien hypertexte" xfId="238" builtinId="8" hidden="1"/>
    <cellStyle name="Lien hypertexte" xfId="240" builtinId="8" hidden="1"/>
    <cellStyle name="Lien hypertexte" xfId="242" builtinId="8" hidden="1"/>
    <cellStyle name="Lien hypertexte" xfId="244" builtinId="8" hidden="1"/>
    <cellStyle name="Lien hypertexte" xfId="246" builtinId="8" hidden="1"/>
    <cellStyle name="Lien hypertexte" xfId="248" builtinId="8" hidden="1"/>
    <cellStyle name="Lien hypertexte" xfId="250" builtinId="8" hidden="1"/>
    <cellStyle name="Lien hypertexte" xfId="252" builtinId="8" hidden="1"/>
    <cellStyle name="Lien hypertexte" xfId="254" builtinId="8" hidden="1"/>
    <cellStyle name="Lien hypertexte" xfId="256" builtinId="8" hidden="1"/>
    <cellStyle name="Lien hypertexte" xfId="258" builtinId="8" hidden="1"/>
    <cellStyle name="Lien hypertexte" xfId="260" builtinId="8" hidden="1"/>
    <cellStyle name="Lien hypertexte" xfId="262" builtinId="8" hidden="1"/>
    <cellStyle name="Lien hypertexte" xfId="264" builtinId="8" hidden="1"/>
    <cellStyle name="Lien hypertexte" xfId="266" builtinId="8" hidden="1"/>
    <cellStyle name="Lien hypertexte" xfId="268" builtinId="8" hidden="1"/>
    <cellStyle name="Lien hypertexte" xfId="270" builtinId="8" hidden="1"/>
    <cellStyle name="Lien hypertexte" xfId="272" builtinId="8" hidden="1"/>
    <cellStyle name="Lien hypertexte" xfId="274" builtinId="8" hidden="1"/>
    <cellStyle name="Lien hypertexte" xfId="276" builtinId="8" hidden="1"/>
    <cellStyle name="Lien hypertexte" xfId="278" builtinId="8" hidden="1"/>
    <cellStyle name="Lien hypertexte" xfId="280" builtinId="8" hidden="1"/>
    <cellStyle name="Lien hypertexte" xfId="282" builtinId="8" hidden="1"/>
    <cellStyle name="Lien hypertexte" xfId="284" builtinId="8" hidden="1"/>
    <cellStyle name="Lien hypertexte" xfId="286" builtinId="8" hidden="1"/>
    <cellStyle name="Lien hypertexte" xfId="288" builtinId="8" hidden="1"/>
    <cellStyle name="Lien hypertexte" xfId="290" builtinId="8" hidden="1"/>
    <cellStyle name="Lien hypertexte" xfId="292" builtinId="8" hidden="1"/>
    <cellStyle name="Lien hypertexte" xfId="294" builtinId="8" hidden="1"/>
    <cellStyle name="Lien hypertexte" xfId="296" builtinId="8" hidden="1"/>
    <cellStyle name="Lien hypertexte" xfId="298" builtinId="8" hidden="1"/>
    <cellStyle name="Lien hypertexte" xfId="300" builtinId="8" hidden="1"/>
    <cellStyle name="Lien hypertexte" xfId="302" builtinId="8" hidden="1"/>
    <cellStyle name="Lien hypertexte" xfId="304" builtinId="8" hidden="1"/>
    <cellStyle name="Lien hypertexte" xfId="306" builtinId="8" hidden="1"/>
    <cellStyle name="Lien hypertexte" xfId="308" builtinId="8" hidden="1"/>
    <cellStyle name="Lien hypertexte" xfId="310" builtinId="8" hidden="1"/>
    <cellStyle name="Lien hypertexte" xfId="312" builtinId="8" hidden="1"/>
    <cellStyle name="Lien hypertexte" xfId="314" builtinId="8" hidden="1"/>
    <cellStyle name="Lien hypertexte" xfId="316" builtinId="8" hidden="1"/>
    <cellStyle name="Lien hypertexte" xfId="318" builtinId="8" hidden="1"/>
    <cellStyle name="Lien hypertexte" xfId="320" builtinId="8" hidden="1"/>
    <cellStyle name="Lien hypertexte" xfId="322" builtinId="8" hidden="1"/>
    <cellStyle name="Lien hypertexte" xfId="324" builtinId="8" hidden="1"/>
    <cellStyle name="Lien hypertexte" xfId="326" builtinId="8" hidden="1"/>
    <cellStyle name="Lien hypertexte" xfId="328" builtinId="8" hidden="1"/>
    <cellStyle name="Lien hypertexte" xfId="330" builtinId="8" hidden="1"/>
    <cellStyle name="Lien hypertexte" xfId="332" builtinId="8" hidden="1"/>
    <cellStyle name="Lien hypertexte" xfId="334" builtinId="8" hidden="1"/>
    <cellStyle name="Lien hypertexte" xfId="336" builtinId="8" hidden="1"/>
    <cellStyle name="Lien hypertexte" xfId="338" builtinId="8" hidden="1"/>
    <cellStyle name="Lien hypertexte" xfId="340" builtinId="8" hidden="1"/>
    <cellStyle name="Lien hypertexte" xfId="342" builtinId="8" hidden="1"/>
    <cellStyle name="Lien hypertexte" xfId="344" builtinId="8" hidden="1"/>
    <cellStyle name="Lien hypertexte" xfId="346" builtinId="8" hidden="1"/>
    <cellStyle name="Lien hypertexte" xfId="124" builtinId="8" hidden="1"/>
    <cellStyle name="Lien hypertexte" xfId="126" builtinId="8" hidden="1"/>
    <cellStyle name="Lien hypertexte" xfId="128" builtinId="8" hidden="1"/>
    <cellStyle name="Lien hypertexte" xfId="130" builtinId="8" hidden="1"/>
    <cellStyle name="Lien hypertexte" xfId="132" builtinId="8" hidden="1"/>
    <cellStyle name="Lien hypertexte" xfId="134" builtinId="8" hidden="1"/>
    <cellStyle name="Lien hypertexte" xfId="136" builtinId="8" hidden="1"/>
    <cellStyle name="Lien hypertexte" xfId="138" builtinId="8" hidden="1"/>
    <cellStyle name="Lien hypertexte" xfId="140" builtinId="8" hidden="1"/>
    <cellStyle name="Lien hypertexte" xfId="142" builtinId="8" hidden="1"/>
    <cellStyle name="Lien hypertexte" xfId="144" builtinId="8" hidden="1"/>
    <cellStyle name="Lien hypertexte" xfId="146" builtinId="8" hidden="1"/>
    <cellStyle name="Lien hypertexte" xfId="148" builtinId="8" hidden="1"/>
    <cellStyle name="Lien hypertexte" xfId="150" builtinId="8" hidden="1"/>
    <cellStyle name="Lien hypertexte" xfId="152" builtinId="8" hidden="1"/>
    <cellStyle name="Lien hypertexte" xfId="154" builtinId="8" hidden="1"/>
    <cellStyle name="Lien hypertexte" xfId="156" builtinId="8" hidden="1"/>
    <cellStyle name="Lien hypertexte" xfId="158" builtinId="8" hidden="1"/>
    <cellStyle name="Lien hypertexte" xfId="160" builtinId="8" hidden="1"/>
    <cellStyle name="Lien hypertexte" xfId="162" builtinId="8" hidden="1"/>
    <cellStyle name="Lien hypertexte" xfId="164" builtinId="8" hidden="1"/>
    <cellStyle name="Lien hypertexte" xfId="166" builtinId="8" hidden="1"/>
    <cellStyle name="Lien hypertexte" xfId="168" builtinId="8" hidden="1"/>
    <cellStyle name="Lien hypertexte" xfId="170" builtinId="8" hidden="1"/>
    <cellStyle name="Lien hypertexte" xfId="172" builtinId="8" hidden="1"/>
    <cellStyle name="Lien hypertexte" xfId="174" builtinId="8" hidden="1"/>
    <cellStyle name="Lien hypertexte" xfId="176" builtinId="8" hidden="1"/>
    <cellStyle name="Lien hypertexte" xfId="178" builtinId="8" hidden="1"/>
    <cellStyle name="Lien hypertexte" xfId="180" builtinId="8" hidden="1"/>
    <cellStyle name="Lien hypertexte" xfId="182" builtinId="8" hidden="1"/>
    <cellStyle name="Lien hypertexte" xfId="184" builtinId="8" hidden="1"/>
    <cellStyle name="Lien hypertexte" xfId="186" builtinId="8" hidden="1"/>
    <cellStyle name="Lien hypertexte" xfId="188" builtinId="8" hidden="1"/>
    <cellStyle name="Lien hypertexte" xfId="190" builtinId="8" hidden="1"/>
    <cellStyle name="Lien hypertexte" xfId="192" builtinId="8" hidden="1"/>
    <cellStyle name="Lien hypertexte" xfId="194" builtinId="8" hidden="1"/>
    <cellStyle name="Lien hypertexte" xfId="196" builtinId="8" hidden="1"/>
    <cellStyle name="Lien hypertexte" xfId="86" builtinId="8" hidden="1"/>
    <cellStyle name="Lien hypertexte" xfId="88" builtinId="8" hidden="1"/>
    <cellStyle name="Lien hypertexte" xfId="90" builtinId="8" hidden="1"/>
    <cellStyle name="Lien hypertexte" xfId="92" builtinId="8" hidden="1"/>
    <cellStyle name="Lien hypertexte" xfId="94" builtinId="8" hidden="1"/>
    <cellStyle name="Lien hypertexte" xfId="96" builtinId="8" hidden="1"/>
    <cellStyle name="Lien hypertexte" xfId="98" builtinId="8" hidden="1"/>
    <cellStyle name="Lien hypertexte" xfId="100" builtinId="8" hidden="1"/>
    <cellStyle name="Lien hypertexte" xfId="102" builtinId="8" hidden="1"/>
    <cellStyle name="Lien hypertexte" xfId="104" builtinId="8" hidden="1"/>
    <cellStyle name="Lien hypertexte" xfId="106" builtinId="8" hidden="1"/>
    <cellStyle name="Lien hypertexte" xfId="108" builtinId="8" hidden="1"/>
    <cellStyle name="Lien hypertexte" xfId="110" builtinId="8" hidden="1"/>
    <cellStyle name="Lien hypertexte" xfId="112" builtinId="8" hidden="1"/>
    <cellStyle name="Lien hypertexte" xfId="114" builtinId="8" hidden="1"/>
    <cellStyle name="Lien hypertexte" xfId="116" builtinId="8" hidden="1"/>
    <cellStyle name="Lien hypertexte" xfId="118" builtinId="8" hidden="1"/>
    <cellStyle name="Lien hypertexte" xfId="120" builtinId="8" hidden="1"/>
    <cellStyle name="Lien hypertexte" xfId="122" builtinId="8" hidden="1"/>
    <cellStyle name="Lien hypertexte" xfId="68" builtinId="8" hidden="1"/>
    <cellStyle name="Lien hypertexte" xfId="70" builtinId="8" hidden="1"/>
    <cellStyle name="Lien hypertexte" xfId="72" builtinId="8" hidden="1"/>
    <cellStyle name="Lien hypertexte" xfId="74" builtinId="8" hidden="1"/>
    <cellStyle name="Lien hypertexte" xfId="76" builtinId="8" hidden="1"/>
    <cellStyle name="Lien hypertexte" xfId="78" builtinId="8" hidden="1"/>
    <cellStyle name="Lien hypertexte" xfId="80" builtinId="8" hidden="1"/>
    <cellStyle name="Lien hypertexte" xfId="82" builtinId="8" hidden="1"/>
    <cellStyle name="Lien hypertexte" xfId="84" builtinId="8" hidden="1"/>
    <cellStyle name="Lien hypertexte" xfId="58" builtinId="8" hidden="1"/>
    <cellStyle name="Lien hypertexte" xfId="60" builtinId="8" hidden="1"/>
    <cellStyle name="Lien hypertexte" xfId="62" builtinId="8" hidden="1"/>
    <cellStyle name="Lien hypertexte" xfId="64" builtinId="8" hidden="1"/>
    <cellStyle name="Lien hypertexte" xfId="66" builtinId="8" hidden="1"/>
    <cellStyle name="Lien hypertexte" xfId="54" builtinId="8" hidden="1"/>
    <cellStyle name="Lien hypertexte" xfId="56" builtinId="8" hidden="1"/>
    <cellStyle name="Lien hypertexte" xfId="52" builtinId="8" hidden="1"/>
    <cellStyle name="Lien hypertexte" xfId="3" builtinId="8" hidden="1"/>
    <cellStyle name="Lien hypertexte visité" xfId="117" builtinId="9" hidden="1"/>
    <cellStyle name="Lien hypertexte visité" xfId="121" builtinId="9" hidden="1"/>
    <cellStyle name="Lien hypertexte visité" xfId="125" builtinId="9" hidden="1"/>
    <cellStyle name="Lien hypertexte visité" xfId="129" builtinId="9" hidden="1"/>
    <cellStyle name="Lien hypertexte visité" xfId="133" builtinId="9" hidden="1"/>
    <cellStyle name="Lien hypertexte visité" xfId="137" builtinId="9" hidden="1"/>
    <cellStyle name="Lien hypertexte visité" xfId="141" builtinId="9" hidden="1"/>
    <cellStyle name="Lien hypertexte visité" xfId="145" builtinId="9" hidden="1"/>
    <cellStyle name="Lien hypertexte visité" xfId="149" builtinId="9" hidden="1"/>
    <cellStyle name="Lien hypertexte visité" xfId="153" builtinId="9" hidden="1"/>
    <cellStyle name="Lien hypertexte visité" xfId="157" builtinId="9" hidden="1"/>
    <cellStyle name="Lien hypertexte visité" xfId="161" builtinId="9" hidden="1"/>
    <cellStyle name="Lien hypertexte visité" xfId="165" builtinId="9" hidden="1"/>
    <cellStyle name="Lien hypertexte visité" xfId="169" builtinId="9" hidden="1"/>
    <cellStyle name="Lien hypertexte visité" xfId="173" builtinId="9" hidden="1"/>
    <cellStyle name="Lien hypertexte visité" xfId="177" builtinId="9" hidden="1"/>
    <cellStyle name="Lien hypertexte visité" xfId="181" builtinId="9" hidden="1"/>
    <cellStyle name="Lien hypertexte visité" xfId="185" builtinId="9" hidden="1"/>
    <cellStyle name="Lien hypertexte visité" xfId="189" builtinId="9" hidden="1"/>
    <cellStyle name="Lien hypertexte visité" xfId="193" builtinId="9" hidden="1"/>
    <cellStyle name="Lien hypertexte visité" xfId="197" builtinId="9" hidden="1"/>
    <cellStyle name="Lien hypertexte visité" xfId="201" builtinId="9" hidden="1"/>
    <cellStyle name="Lien hypertexte visité" xfId="205" builtinId="9" hidden="1"/>
    <cellStyle name="Lien hypertexte visité" xfId="209" builtinId="9" hidden="1"/>
    <cellStyle name="Lien hypertexte visité" xfId="213" builtinId="9" hidden="1"/>
    <cellStyle name="Lien hypertexte visité" xfId="217" builtinId="9" hidden="1"/>
    <cellStyle name="Lien hypertexte visité" xfId="221" builtinId="9" hidden="1"/>
    <cellStyle name="Lien hypertexte visité" xfId="225" builtinId="9" hidden="1"/>
    <cellStyle name="Lien hypertexte visité" xfId="229" builtinId="9" hidden="1"/>
    <cellStyle name="Lien hypertexte visité" xfId="233" builtinId="9" hidden="1"/>
    <cellStyle name="Lien hypertexte visité" xfId="237" builtinId="9" hidden="1"/>
    <cellStyle name="Lien hypertexte visité" xfId="241" builtinId="9" hidden="1"/>
    <cellStyle name="Lien hypertexte visité" xfId="245" builtinId="9" hidden="1"/>
    <cellStyle name="Lien hypertexte visité" xfId="249" builtinId="9" hidden="1"/>
    <cellStyle name="Lien hypertexte visité" xfId="253" builtinId="9" hidden="1"/>
    <cellStyle name="Lien hypertexte visité" xfId="257" builtinId="9" hidden="1"/>
    <cellStyle name="Lien hypertexte visité" xfId="261" builtinId="9" hidden="1"/>
    <cellStyle name="Lien hypertexte visité" xfId="265" builtinId="9" hidden="1"/>
    <cellStyle name="Lien hypertexte visité" xfId="269" builtinId="9" hidden="1"/>
    <cellStyle name="Lien hypertexte visité" xfId="273" builtinId="9" hidden="1"/>
    <cellStyle name="Lien hypertexte visité" xfId="277" builtinId="9" hidden="1"/>
    <cellStyle name="Lien hypertexte visité" xfId="281" builtinId="9" hidden="1"/>
    <cellStyle name="Lien hypertexte visité" xfId="285" builtinId="9" hidden="1"/>
    <cellStyle name="Lien hypertexte visité" xfId="289" builtinId="9" hidden="1"/>
    <cellStyle name="Lien hypertexte visité" xfId="293" builtinId="9" hidden="1"/>
    <cellStyle name="Lien hypertexte visité" xfId="297" builtinId="9" hidden="1"/>
    <cellStyle name="Lien hypertexte visité" xfId="301" builtinId="9" hidden="1"/>
    <cellStyle name="Lien hypertexte visité" xfId="305" builtinId="9" hidden="1"/>
    <cellStyle name="Lien hypertexte visité" xfId="309" builtinId="9" hidden="1"/>
    <cellStyle name="Lien hypertexte visité" xfId="313" builtinId="9" hidden="1"/>
    <cellStyle name="Lien hypertexte visité" xfId="317" builtinId="9" hidden="1"/>
    <cellStyle name="Lien hypertexte visité" xfId="321" builtinId="9" hidden="1"/>
    <cellStyle name="Lien hypertexte visité" xfId="325" builtinId="9" hidden="1"/>
    <cellStyle name="Lien hypertexte visité" xfId="329" builtinId="9" hidden="1"/>
    <cellStyle name="Lien hypertexte visité" xfId="333" builtinId="9" hidden="1"/>
    <cellStyle name="Lien hypertexte visité" xfId="337" builtinId="9" hidden="1"/>
    <cellStyle name="Lien hypertexte visité" xfId="341" builtinId="9" hidden="1"/>
    <cellStyle name="Lien hypertexte visité" xfId="345" builtinId="9" hidden="1"/>
    <cellStyle name="Lien hypertexte visité" xfId="349" builtinId="9" hidden="1"/>
    <cellStyle name="Lien hypertexte visité" xfId="353" builtinId="9" hidden="1"/>
    <cellStyle name="Lien hypertexte visité" xfId="357" builtinId="9" hidden="1"/>
    <cellStyle name="Lien hypertexte visité" xfId="361" builtinId="9" hidden="1"/>
    <cellStyle name="Lien hypertexte visité" xfId="365" builtinId="9" hidden="1"/>
    <cellStyle name="Lien hypertexte visité" xfId="369" builtinId="9" hidden="1"/>
    <cellStyle name="Lien hypertexte visité" xfId="373" builtinId="9" hidden="1"/>
    <cellStyle name="Lien hypertexte visité" xfId="377" builtinId="9" hidden="1"/>
    <cellStyle name="Lien hypertexte visité" xfId="381" builtinId="9" hidden="1"/>
    <cellStyle name="Lien hypertexte visité" xfId="385" builtinId="9" hidden="1"/>
    <cellStyle name="Lien hypertexte visité" xfId="389" builtinId="9" hidden="1"/>
    <cellStyle name="Lien hypertexte visité" xfId="393" builtinId="9" hidden="1"/>
    <cellStyle name="Lien hypertexte visité" xfId="397" builtinId="9" hidden="1"/>
    <cellStyle name="Lien hypertexte visité" xfId="401" builtinId="9" hidden="1"/>
    <cellStyle name="Lien hypertexte visité" xfId="405" builtinId="9" hidden="1"/>
    <cellStyle name="Lien hypertexte visité" xfId="409" builtinId="9" hidden="1"/>
    <cellStyle name="Lien hypertexte visité" xfId="413" builtinId="9" hidden="1"/>
    <cellStyle name="Lien hypertexte visité" xfId="417" builtinId="9" hidden="1"/>
    <cellStyle name="Lien hypertexte visité" xfId="421" builtinId="9" hidden="1"/>
    <cellStyle name="Lien hypertexte visité" xfId="425" builtinId="9" hidden="1"/>
    <cellStyle name="Lien hypertexte visité" xfId="429" builtinId="9" hidden="1"/>
    <cellStyle name="Lien hypertexte visité" xfId="433" builtinId="9" hidden="1"/>
    <cellStyle name="Lien hypertexte visité" xfId="437" builtinId="9" hidden="1"/>
    <cellStyle name="Lien hypertexte visité" xfId="441" builtinId="9" hidden="1"/>
    <cellStyle name="Lien hypertexte visité" xfId="445" builtinId="9" hidden="1"/>
    <cellStyle name="Lien hypertexte visité" xfId="449" builtinId="9" hidden="1"/>
    <cellStyle name="Lien hypertexte visité" xfId="453" builtinId="9" hidden="1"/>
    <cellStyle name="Lien hypertexte visité" xfId="457" builtinId="9" hidden="1"/>
    <cellStyle name="Lien hypertexte visité" xfId="461" builtinId="9" hidden="1"/>
    <cellStyle name="Lien hypertexte visité" xfId="465" builtinId="9" hidden="1"/>
    <cellStyle name="Lien hypertexte visité" xfId="469" builtinId="9" hidden="1"/>
    <cellStyle name="Lien hypertexte visité" xfId="473" builtinId="9" hidden="1"/>
    <cellStyle name="Lien hypertexte visité" xfId="477" builtinId="9" hidden="1"/>
    <cellStyle name="Lien hypertexte visité" xfId="481" builtinId="9" hidden="1"/>
    <cellStyle name="Lien hypertexte visité" xfId="485" builtinId="9" hidden="1"/>
    <cellStyle name="Lien hypertexte visité" xfId="489" builtinId="9" hidden="1"/>
    <cellStyle name="Lien hypertexte visité" xfId="493" builtinId="9" hidden="1"/>
    <cellStyle name="Lien hypertexte visité" xfId="497" builtinId="9" hidden="1"/>
    <cellStyle name="Lien hypertexte visité" xfId="501" builtinId="9" hidden="1"/>
    <cellStyle name="Lien hypertexte visité" xfId="505" builtinId="9" hidden="1"/>
    <cellStyle name="Lien hypertexte visité" xfId="509" builtinId="9" hidden="1"/>
    <cellStyle name="Lien hypertexte visité" xfId="513" builtinId="9" hidden="1"/>
    <cellStyle name="Lien hypertexte visité" xfId="517" builtinId="9" hidden="1"/>
    <cellStyle name="Lien hypertexte visité" xfId="521" builtinId="9" hidden="1"/>
    <cellStyle name="Lien hypertexte visité" xfId="525" builtinId="9" hidden="1"/>
    <cellStyle name="Lien hypertexte visité" xfId="529" builtinId="9" hidden="1"/>
    <cellStyle name="Lien hypertexte visité" xfId="533" builtinId="9" hidden="1"/>
    <cellStyle name="Lien hypertexte visité" xfId="537" builtinId="9" hidden="1"/>
    <cellStyle name="Lien hypertexte visité" xfId="541" builtinId="9" hidden="1"/>
    <cellStyle name="Lien hypertexte visité" xfId="545" builtinId="9" hidden="1"/>
    <cellStyle name="Lien hypertexte visité" xfId="549" builtinId="9" hidden="1"/>
    <cellStyle name="Lien hypertexte visité" xfId="553" builtinId="9" hidden="1"/>
    <cellStyle name="Lien hypertexte visité" xfId="557" builtinId="9" hidden="1"/>
    <cellStyle name="Lien hypertexte visité" xfId="561" builtinId="9" hidden="1"/>
    <cellStyle name="Lien hypertexte visité" xfId="565" builtinId="9" hidden="1"/>
    <cellStyle name="Lien hypertexte visité" xfId="569" builtinId="9" hidden="1"/>
    <cellStyle name="Lien hypertexte visité" xfId="573" builtinId="9" hidden="1"/>
    <cellStyle name="Lien hypertexte visité" xfId="577" builtinId="9" hidden="1"/>
    <cellStyle name="Lien hypertexte visité" xfId="581" builtinId="9" hidden="1"/>
    <cellStyle name="Lien hypertexte visité" xfId="585" builtinId="9" hidden="1"/>
    <cellStyle name="Lien hypertexte visité" xfId="589" builtinId="9" hidden="1"/>
    <cellStyle name="Lien hypertexte visité" xfId="593" builtinId="9" hidden="1"/>
    <cellStyle name="Lien hypertexte visité" xfId="597" builtinId="9" hidden="1"/>
    <cellStyle name="Lien hypertexte visité" xfId="601" builtinId="9" hidden="1"/>
    <cellStyle name="Lien hypertexte visité" xfId="605" builtinId="9" hidden="1"/>
    <cellStyle name="Lien hypertexte visité" xfId="609" builtinId="9" hidden="1"/>
    <cellStyle name="Lien hypertexte visité" xfId="613" builtinId="9" hidden="1"/>
    <cellStyle name="Lien hypertexte visité" xfId="617" builtinId="9" hidden="1"/>
    <cellStyle name="Lien hypertexte visité" xfId="621" builtinId="9" hidden="1"/>
    <cellStyle name="Lien hypertexte visité" xfId="625" builtinId="9" hidden="1"/>
    <cellStyle name="Lien hypertexte visité" xfId="629" builtinId="9" hidden="1"/>
    <cellStyle name="Lien hypertexte visité" xfId="633" builtinId="9" hidden="1"/>
    <cellStyle name="Lien hypertexte visité" xfId="637" builtinId="9" hidden="1"/>
    <cellStyle name="Lien hypertexte visité" xfId="641" builtinId="9" hidden="1"/>
    <cellStyle name="Lien hypertexte visité" xfId="645" builtinId="9" hidden="1"/>
    <cellStyle name="Lien hypertexte visité" xfId="649" builtinId="9" hidden="1"/>
    <cellStyle name="Lien hypertexte visité" xfId="653" builtinId="9" hidden="1"/>
    <cellStyle name="Lien hypertexte visité" xfId="657" builtinId="9" hidden="1"/>
    <cellStyle name="Lien hypertexte visité" xfId="661" builtinId="9" hidden="1"/>
    <cellStyle name="Lien hypertexte visité" xfId="665" builtinId="9" hidden="1"/>
    <cellStyle name="Lien hypertexte visité" xfId="669" builtinId="9" hidden="1"/>
    <cellStyle name="Lien hypertexte visité" xfId="673" builtinId="9" hidden="1"/>
    <cellStyle name="Lien hypertexte visité" xfId="677" builtinId="9" hidden="1"/>
    <cellStyle name="Lien hypertexte visité" xfId="681" builtinId="9" hidden="1"/>
    <cellStyle name="Lien hypertexte visité" xfId="685" builtinId="9" hidden="1"/>
    <cellStyle name="Lien hypertexte visité" xfId="689" builtinId="9" hidden="1"/>
    <cellStyle name="Lien hypertexte visité" xfId="693" builtinId="9" hidden="1"/>
    <cellStyle name="Lien hypertexte visité" xfId="697" builtinId="9" hidden="1"/>
    <cellStyle name="Lien hypertexte visité" xfId="701" builtinId="9" hidden="1"/>
    <cellStyle name="Lien hypertexte visité" xfId="705" builtinId="9" hidden="1"/>
    <cellStyle name="Lien hypertexte visité" xfId="709" builtinId="9" hidden="1"/>
    <cellStyle name="Lien hypertexte visité" xfId="713" builtinId="9" hidden="1"/>
    <cellStyle name="Lien hypertexte visité" xfId="717" builtinId="9" hidden="1"/>
    <cellStyle name="Lien hypertexte visité" xfId="721" builtinId="9" hidden="1"/>
    <cellStyle name="Lien hypertexte visité" xfId="725" builtinId="9" hidden="1"/>
    <cellStyle name="Lien hypertexte visité" xfId="729" builtinId="9" hidden="1"/>
    <cellStyle name="Lien hypertexte visité" xfId="733" builtinId="9" hidden="1"/>
    <cellStyle name="Lien hypertexte visité" xfId="737" builtinId="9" hidden="1"/>
    <cellStyle name="Lien hypertexte visité" xfId="741" builtinId="9" hidden="1"/>
    <cellStyle name="Lien hypertexte visité" xfId="745" builtinId="9" hidden="1"/>
    <cellStyle name="Lien hypertexte visité" xfId="749" builtinId="9" hidden="1"/>
    <cellStyle name="Lien hypertexte visité" xfId="753" builtinId="9" hidden="1"/>
    <cellStyle name="Lien hypertexte visité" xfId="757" builtinId="9" hidden="1"/>
    <cellStyle name="Lien hypertexte visité" xfId="761" builtinId="9" hidden="1"/>
    <cellStyle name="Lien hypertexte visité" xfId="765" builtinId="9" hidden="1"/>
    <cellStyle name="Lien hypertexte visité" xfId="769" builtinId="9" hidden="1"/>
    <cellStyle name="Lien hypertexte visité" xfId="773" builtinId="9" hidden="1"/>
    <cellStyle name="Lien hypertexte visité" xfId="777" builtinId="9" hidden="1"/>
    <cellStyle name="Lien hypertexte visité" xfId="781" builtinId="9" hidden="1"/>
    <cellStyle name="Lien hypertexte visité" xfId="785" builtinId="9" hidden="1"/>
    <cellStyle name="Lien hypertexte visité" xfId="789" builtinId="9" hidden="1"/>
    <cellStyle name="Lien hypertexte visité" xfId="793" builtinId="9" hidden="1"/>
    <cellStyle name="Lien hypertexte visité" xfId="797" builtinId="9" hidden="1"/>
    <cellStyle name="Lien hypertexte visité" xfId="801" builtinId="9" hidden="1"/>
    <cellStyle name="Lien hypertexte visité" xfId="805" builtinId="9" hidden="1"/>
    <cellStyle name="Lien hypertexte visité" xfId="809" builtinId="9" hidden="1"/>
    <cellStyle name="Lien hypertexte visité" xfId="813" builtinId="9" hidden="1"/>
    <cellStyle name="Lien hypertexte visité" xfId="817" builtinId="9" hidden="1"/>
    <cellStyle name="Lien hypertexte visité" xfId="821" builtinId="9" hidden="1"/>
    <cellStyle name="Lien hypertexte visité" xfId="825" builtinId="9" hidden="1"/>
    <cellStyle name="Lien hypertexte visité" xfId="829" builtinId="9" hidden="1"/>
    <cellStyle name="Lien hypertexte visité" xfId="833" builtinId="9" hidden="1"/>
    <cellStyle name="Lien hypertexte visité" xfId="837" builtinId="9" hidden="1"/>
    <cellStyle name="Lien hypertexte visité" xfId="841" builtinId="9" hidden="1"/>
    <cellStyle name="Lien hypertexte visité" xfId="845" builtinId="9" hidden="1"/>
    <cellStyle name="Lien hypertexte visité" xfId="849" builtinId="9" hidden="1"/>
    <cellStyle name="Lien hypertexte visité" xfId="853" builtinId="9" hidden="1"/>
    <cellStyle name="Lien hypertexte visité" xfId="857" builtinId="9" hidden="1"/>
    <cellStyle name="Lien hypertexte visité" xfId="861" builtinId="9" hidden="1"/>
    <cellStyle name="Lien hypertexte visité" xfId="865" builtinId="9" hidden="1"/>
    <cellStyle name="Lien hypertexte visité" xfId="869" builtinId="9" hidden="1"/>
    <cellStyle name="Lien hypertexte visité" xfId="873" builtinId="9" hidden="1"/>
    <cellStyle name="Lien hypertexte visité" xfId="877" builtinId="9" hidden="1"/>
    <cellStyle name="Lien hypertexte visité" xfId="881" builtinId="9" hidden="1"/>
    <cellStyle name="Lien hypertexte visité" xfId="885" builtinId="9" hidden="1"/>
    <cellStyle name="Lien hypertexte visité" xfId="889" builtinId="9" hidden="1"/>
    <cellStyle name="Lien hypertexte visité" xfId="893" builtinId="9" hidden="1"/>
    <cellStyle name="Lien hypertexte visité" xfId="897" builtinId="9" hidden="1"/>
    <cellStyle name="Lien hypertexte visité" xfId="901" builtinId="9" hidden="1"/>
    <cellStyle name="Lien hypertexte visité" xfId="905" builtinId="9" hidden="1"/>
    <cellStyle name="Lien hypertexte visité" xfId="909" builtinId="9" hidden="1"/>
    <cellStyle name="Lien hypertexte visité" xfId="913" builtinId="9" hidden="1"/>
    <cellStyle name="Lien hypertexte visité" xfId="917" builtinId="9" hidden="1"/>
    <cellStyle name="Lien hypertexte visité" xfId="921" builtinId="9" hidden="1"/>
    <cellStyle name="Lien hypertexte visité" xfId="925" builtinId="9" hidden="1"/>
    <cellStyle name="Lien hypertexte visité" xfId="929" builtinId="9" hidden="1"/>
    <cellStyle name="Lien hypertexte visité" xfId="933" builtinId="9" hidden="1"/>
    <cellStyle name="Lien hypertexte visité" xfId="937" builtinId="9" hidden="1"/>
    <cellStyle name="Lien hypertexte visité" xfId="941" builtinId="9" hidden="1"/>
    <cellStyle name="Lien hypertexte visité" xfId="945" builtinId="9" hidden="1"/>
    <cellStyle name="Lien hypertexte visité" xfId="949" builtinId="9" hidden="1"/>
    <cellStyle name="Lien hypertexte visité" xfId="953" builtinId="9" hidden="1"/>
    <cellStyle name="Lien hypertexte visité" xfId="957" builtinId="9" hidden="1"/>
    <cellStyle name="Lien hypertexte visité" xfId="961" builtinId="9" hidden="1"/>
    <cellStyle name="Lien hypertexte visité" xfId="965" builtinId="9" hidden="1"/>
    <cellStyle name="Lien hypertexte visité" xfId="969" builtinId="9" hidden="1"/>
    <cellStyle name="Lien hypertexte visité" xfId="973" builtinId="9" hidden="1"/>
    <cellStyle name="Lien hypertexte visité" xfId="977" builtinId="9" hidden="1"/>
    <cellStyle name="Lien hypertexte visité" xfId="981" builtinId="9" hidden="1"/>
    <cellStyle name="Lien hypertexte visité" xfId="985" builtinId="9" hidden="1"/>
    <cellStyle name="Lien hypertexte visité" xfId="989" builtinId="9" hidden="1"/>
    <cellStyle name="Lien hypertexte visité" xfId="993" builtinId="9" hidden="1"/>
    <cellStyle name="Lien hypertexte visité" xfId="997" builtinId="9" hidden="1"/>
    <cellStyle name="Lien hypertexte visité" xfId="1001" builtinId="9" hidden="1"/>
    <cellStyle name="Lien hypertexte visité" xfId="1005" builtinId="9" hidden="1"/>
    <cellStyle name="Lien hypertexte visité" xfId="1009" builtinId="9" hidden="1"/>
    <cellStyle name="Lien hypertexte visité" xfId="1013" builtinId="9" hidden="1"/>
    <cellStyle name="Lien hypertexte visité" xfId="1017" builtinId="9" hidden="1"/>
    <cellStyle name="Lien hypertexte visité" xfId="1021" builtinId="9" hidden="1"/>
    <cellStyle name="Lien hypertexte visité" xfId="1025" builtinId="9" hidden="1"/>
    <cellStyle name="Lien hypertexte visité" xfId="1029" builtinId="9" hidden="1"/>
    <cellStyle name="Lien hypertexte visité" xfId="1033" builtinId="9" hidden="1"/>
    <cellStyle name="Lien hypertexte visité" xfId="1037" builtinId="9" hidden="1"/>
    <cellStyle name="Lien hypertexte visité" xfId="1041" builtinId="9" hidden="1"/>
    <cellStyle name="Lien hypertexte visité" xfId="1045" builtinId="9" hidden="1"/>
    <cellStyle name="Lien hypertexte visité" xfId="1049" builtinId="9" hidden="1"/>
    <cellStyle name="Lien hypertexte visité" xfId="1053" builtinId="9" hidden="1"/>
    <cellStyle name="Lien hypertexte visité" xfId="1057" builtinId="9" hidden="1"/>
    <cellStyle name="Lien hypertexte visité" xfId="1061" builtinId="9" hidden="1"/>
    <cellStyle name="Lien hypertexte visité" xfId="1065" builtinId="9" hidden="1"/>
    <cellStyle name="Lien hypertexte visité" xfId="1069" builtinId="9" hidden="1"/>
    <cellStyle name="Lien hypertexte visité" xfId="1073" builtinId="9" hidden="1"/>
    <cellStyle name="Lien hypertexte visité" xfId="1077" builtinId="9" hidden="1"/>
    <cellStyle name="Lien hypertexte visité" xfId="1081" builtinId="9" hidden="1"/>
    <cellStyle name="Lien hypertexte visité" xfId="1085" builtinId="9" hidden="1"/>
    <cellStyle name="Lien hypertexte visité" xfId="1089" builtinId="9" hidden="1"/>
    <cellStyle name="Lien hypertexte visité" xfId="1093" builtinId="9" hidden="1"/>
    <cellStyle name="Lien hypertexte visité" xfId="1097" builtinId="9" hidden="1"/>
    <cellStyle name="Lien hypertexte visité" xfId="1101" builtinId="9" hidden="1"/>
    <cellStyle name="Lien hypertexte visité" xfId="1105" builtinId="9" hidden="1"/>
    <cellStyle name="Lien hypertexte visité" xfId="1109" builtinId="9" hidden="1"/>
    <cellStyle name="Lien hypertexte visité" xfId="1113" builtinId="9" hidden="1"/>
    <cellStyle name="Lien hypertexte visité" xfId="1117" builtinId="9" hidden="1"/>
    <cellStyle name="Lien hypertexte visité" xfId="1121" builtinId="9" hidden="1"/>
    <cellStyle name="Lien hypertexte visité" xfId="1125" builtinId="9" hidden="1"/>
    <cellStyle name="Lien hypertexte visité" xfId="1129" builtinId="9" hidden="1"/>
    <cellStyle name="Lien hypertexte visité" xfId="1133" builtinId="9" hidden="1"/>
    <cellStyle name="Lien hypertexte visité" xfId="1137" builtinId="9" hidden="1"/>
    <cellStyle name="Lien hypertexte visité" xfId="1141" builtinId="9" hidden="1"/>
    <cellStyle name="Lien hypertexte visité" xfId="1145" builtinId="9" hidden="1"/>
    <cellStyle name="Lien hypertexte visité" xfId="1149" builtinId="9" hidden="1"/>
    <cellStyle name="Lien hypertexte visité" xfId="1152" builtinId="9" hidden="1"/>
    <cellStyle name="Lien hypertexte visité" xfId="1160" builtinId="9" hidden="1"/>
    <cellStyle name="Lien hypertexte visité" xfId="1162" builtinId="9" hidden="1"/>
    <cellStyle name="Lien hypertexte visité" xfId="1164" builtinId="9" hidden="1"/>
    <cellStyle name="Lien hypertexte visité" xfId="1166" builtinId="9" hidden="1"/>
    <cellStyle name="Lien hypertexte visité" xfId="1168" builtinId="9" hidden="1"/>
    <cellStyle name="Lien hypertexte visité" xfId="1170" builtinId="9" hidden="1"/>
    <cellStyle name="Lien hypertexte visité" xfId="1172" builtinId="9" hidden="1"/>
    <cellStyle name="Lien hypertexte visité" xfId="1174" builtinId="9" hidden="1"/>
    <cellStyle name="Lien hypertexte visité" xfId="1176" builtinId="9" hidden="1"/>
    <cellStyle name="Lien hypertexte visité" xfId="1178" builtinId="9" hidden="1"/>
    <cellStyle name="Lien hypertexte visité" xfId="1180" builtinId="9" hidden="1"/>
    <cellStyle name="Lien hypertexte visité" xfId="1182" builtinId="9" hidden="1"/>
    <cellStyle name="Lien hypertexte visité" xfId="1184" builtinId="9" hidden="1"/>
    <cellStyle name="Lien hypertexte visité" xfId="1186" builtinId="9" hidden="1"/>
    <cellStyle name="Lien hypertexte visité" xfId="1188" builtinId="9" hidden="1"/>
    <cellStyle name="Lien hypertexte visité" xfId="1190" builtinId="9" hidden="1"/>
    <cellStyle name="Lien hypertexte visité" xfId="1192" builtinId="9" hidden="1"/>
    <cellStyle name="Lien hypertexte visité" xfId="1194" builtinId="9" hidden="1"/>
    <cellStyle name="Lien hypertexte visité" xfId="1196" builtinId="9" hidden="1"/>
    <cellStyle name="Lien hypertexte visité" xfId="1198" builtinId="9" hidden="1"/>
    <cellStyle name="Lien hypertexte visité" xfId="1200" builtinId="9" hidden="1"/>
    <cellStyle name="Lien hypertexte visité" xfId="1202" builtinId="9" hidden="1"/>
    <cellStyle name="Lien hypertexte visité" xfId="1204" builtinId="9" hidden="1"/>
    <cellStyle name="Lien hypertexte visité" xfId="1206" builtinId="9" hidden="1"/>
    <cellStyle name="Lien hypertexte visité" xfId="1208" builtinId="9" hidden="1"/>
    <cellStyle name="Lien hypertexte visité" xfId="1210" builtinId="9" hidden="1"/>
    <cellStyle name="Lien hypertexte visité" xfId="1212" builtinId="9" hidden="1"/>
    <cellStyle name="Lien hypertexte visité" xfId="1214" builtinId="9" hidden="1"/>
    <cellStyle name="Lien hypertexte visité" xfId="1216" builtinId="9" hidden="1"/>
    <cellStyle name="Lien hypertexte visité" xfId="1218" builtinId="9" hidden="1"/>
    <cellStyle name="Lien hypertexte visité" xfId="1220" builtinId="9" hidden="1"/>
    <cellStyle name="Lien hypertexte visité" xfId="1222" builtinId="9" hidden="1"/>
    <cellStyle name="Lien hypertexte visité" xfId="1224" builtinId="9" hidden="1"/>
    <cellStyle name="Lien hypertexte visité" xfId="1226" builtinId="9" hidden="1"/>
    <cellStyle name="Lien hypertexte visité" xfId="1228" builtinId="9" hidden="1"/>
    <cellStyle name="Lien hypertexte visité" xfId="1230" builtinId="9" hidden="1"/>
    <cellStyle name="Lien hypertexte visité" xfId="1232" builtinId="9" hidden="1"/>
    <cellStyle name="Lien hypertexte visité" xfId="1234" builtinId="9" hidden="1"/>
    <cellStyle name="Lien hypertexte visité" xfId="1236" builtinId="9" hidden="1"/>
    <cellStyle name="Lien hypertexte visité" xfId="1238" builtinId="9" hidden="1"/>
    <cellStyle name="Lien hypertexte visité" xfId="1240" builtinId="9" hidden="1"/>
    <cellStyle name="Lien hypertexte visité" xfId="1242" builtinId="9" hidden="1"/>
    <cellStyle name="Lien hypertexte visité" xfId="1244" builtinId="9" hidden="1"/>
    <cellStyle name="Lien hypertexte visité" xfId="1246" builtinId="9" hidden="1"/>
    <cellStyle name="Lien hypertexte visité" xfId="1248" builtinId="9" hidden="1"/>
    <cellStyle name="Lien hypertexte visité" xfId="1250" builtinId="9" hidden="1"/>
    <cellStyle name="Lien hypertexte visité" xfId="1252" builtinId="9" hidden="1"/>
    <cellStyle name="Lien hypertexte visité" xfId="1254" builtinId="9" hidden="1"/>
    <cellStyle name="Lien hypertexte visité" xfId="1256" builtinId="9" hidden="1"/>
    <cellStyle name="Lien hypertexte visité" xfId="1258" builtinId="9" hidden="1"/>
    <cellStyle name="Lien hypertexte visité" xfId="1260" builtinId="9" hidden="1"/>
    <cellStyle name="Lien hypertexte visité" xfId="1262" builtinId="9" hidden="1"/>
    <cellStyle name="Lien hypertexte visité" xfId="1264" builtinId="9" hidden="1"/>
    <cellStyle name="Lien hypertexte visité" xfId="1266" builtinId="9" hidden="1"/>
    <cellStyle name="Lien hypertexte visité" xfId="1268" builtinId="9" hidden="1"/>
    <cellStyle name="Lien hypertexte visité" xfId="1270" builtinId="9" hidden="1"/>
    <cellStyle name="Lien hypertexte visité" xfId="1272" builtinId="9" hidden="1"/>
    <cellStyle name="Lien hypertexte visité" xfId="1274" builtinId="9" hidden="1"/>
    <cellStyle name="Lien hypertexte visité" xfId="1276" builtinId="9" hidden="1"/>
    <cellStyle name="Lien hypertexte visité" xfId="1278" builtinId="9" hidden="1"/>
    <cellStyle name="Lien hypertexte visité" xfId="1280" builtinId="9" hidden="1"/>
    <cellStyle name="Lien hypertexte visité" xfId="1282" builtinId="9" hidden="1"/>
    <cellStyle name="Lien hypertexte visité" xfId="1284" builtinId="9" hidden="1"/>
    <cellStyle name="Lien hypertexte visité" xfId="1286" builtinId="9" hidden="1"/>
    <cellStyle name="Lien hypertexte visité" xfId="1288" builtinId="9" hidden="1"/>
    <cellStyle name="Lien hypertexte visité" xfId="1290" builtinId="9" hidden="1"/>
    <cellStyle name="Lien hypertexte visité" xfId="1292" builtinId="9" hidden="1"/>
    <cellStyle name="Lien hypertexte visité" xfId="1294" builtinId="9" hidden="1"/>
    <cellStyle name="Lien hypertexte visité" xfId="1296" builtinId="9" hidden="1"/>
    <cellStyle name="Lien hypertexte visité" xfId="1298" builtinId="9" hidden="1"/>
    <cellStyle name="Lien hypertexte visité" xfId="1300" builtinId="9" hidden="1"/>
    <cellStyle name="Lien hypertexte visité" xfId="1302" builtinId="9" hidden="1"/>
    <cellStyle name="Lien hypertexte visité" xfId="1304" builtinId="9" hidden="1"/>
    <cellStyle name="Lien hypertexte visité" xfId="1306" builtinId="9" hidden="1"/>
    <cellStyle name="Lien hypertexte visité" xfId="1308" builtinId="9" hidden="1"/>
    <cellStyle name="Lien hypertexte visité" xfId="1310" builtinId="9" hidden="1"/>
    <cellStyle name="Lien hypertexte visité" xfId="1312" builtinId="9" hidden="1"/>
    <cellStyle name="Lien hypertexte visité" xfId="1314" builtinId="9" hidden="1"/>
    <cellStyle name="Lien hypertexte visité" xfId="1316" builtinId="9" hidden="1"/>
    <cellStyle name="Lien hypertexte visité" xfId="1318" builtinId="9" hidden="1"/>
    <cellStyle name="Lien hypertexte visité" xfId="1320" builtinId="9" hidden="1"/>
    <cellStyle name="Lien hypertexte visité" xfId="1322" builtinId="9" hidden="1"/>
    <cellStyle name="Lien hypertexte visité" xfId="1324" builtinId="9" hidden="1"/>
    <cellStyle name="Lien hypertexte visité" xfId="1326" builtinId="9" hidden="1"/>
    <cellStyle name="Lien hypertexte visité" xfId="1328" builtinId="9" hidden="1"/>
    <cellStyle name="Lien hypertexte visité" xfId="1330" builtinId="9" hidden="1"/>
    <cellStyle name="Lien hypertexte visité" xfId="1332" builtinId="9" hidden="1"/>
    <cellStyle name="Lien hypertexte visité" xfId="1334" builtinId="9" hidden="1"/>
    <cellStyle name="Lien hypertexte visité" xfId="1336" builtinId="9" hidden="1"/>
    <cellStyle name="Lien hypertexte visité" xfId="1338" builtinId="9" hidden="1"/>
    <cellStyle name="Lien hypertexte visité" xfId="1340" builtinId="9" hidden="1"/>
    <cellStyle name="Lien hypertexte visité" xfId="1342" builtinId="9" hidden="1"/>
    <cellStyle name="Lien hypertexte visité" xfId="1344" builtinId="9" hidden="1"/>
    <cellStyle name="Lien hypertexte visité" xfId="1346" builtinId="9" hidden="1"/>
    <cellStyle name="Lien hypertexte visité" xfId="1348" builtinId="9" hidden="1"/>
    <cellStyle name="Lien hypertexte visité" xfId="1350" builtinId="9" hidden="1"/>
    <cellStyle name="Lien hypertexte visité" xfId="1352" builtinId="9" hidden="1"/>
    <cellStyle name="Lien hypertexte visité" xfId="1354" builtinId="9" hidden="1"/>
    <cellStyle name="Lien hypertexte visité" xfId="1356" builtinId="9" hidden="1"/>
    <cellStyle name="Lien hypertexte visité" xfId="1358" builtinId="9" hidden="1"/>
    <cellStyle name="Lien hypertexte visité" xfId="1360" builtinId="9" hidden="1"/>
    <cellStyle name="Lien hypertexte visité" xfId="1362" builtinId="9" hidden="1"/>
    <cellStyle name="Lien hypertexte visité" xfId="1364" builtinId="9" hidden="1"/>
    <cellStyle name="Lien hypertexte visité" xfId="1366" builtinId="9" hidden="1"/>
    <cellStyle name="Lien hypertexte visité" xfId="1368" builtinId="9" hidden="1"/>
    <cellStyle name="Lien hypertexte visité" xfId="1370" builtinId="9" hidden="1"/>
    <cellStyle name="Lien hypertexte visité" xfId="1372" builtinId="9" hidden="1"/>
    <cellStyle name="Lien hypertexte visité" xfId="1374" builtinId="9" hidden="1"/>
    <cellStyle name="Lien hypertexte visité" xfId="1376" builtinId="9" hidden="1"/>
    <cellStyle name="Lien hypertexte visité" xfId="1378" builtinId="9" hidden="1"/>
    <cellStyle name="Lien hypertexte visité" xfId="1380" builtinId="9" hidden="1"/>
    <cellStyle name="Lien hypertexte visité" xfId="1382" builtinId="9" hidden="1"/>
    <cellStyle name="Lien hypertexte visité" xfId="1384" builtinId="9" hidden="1"/>
    <cellStyle name="Lien hypertexte visité" xfId="1386" builtinId="9" hidden="1"/>
    <cellStyle name="Lien hypertexte visité" xfId="1388" builtinId="9" hidden="1"/>
    <cellStyle name="Lien hypertexte visité" xfId="1390" builtinId="9" hidden="1"/>
    <cellStyle name="Lien hypertexte visité" xfId="1392" builtinId="9" hidden="1"/>
    <cellStyle name="Lien hypertexte visité" xfId="1394" builtinId="9" hidden="1"/>
    <cellStyle name="Lien hypertexte visité" xfId="1396" builtinId="9" hidden="1"/>
    <cellStyle name="Lien hypertexte visité" xfId="1398" builtinId="9" hidden="1"/>
    <cellStyle name="Lien hypertexte visité" xfId="1400" builtinId="9" hidden="1"/>
    <cellStyle name="Lien hypertexte visité" xfId="1402" builtinId="9" hidden="1"/>
    <cellStyle name="Lien hypertexte visité" xfId="1404" builtinId="9" hidden="1"/>
    <cellStyle name="Lien hypertexte visité" xfId="1406" builtinId="9" hidden="1"/>
    <cellStyle name="Lien hypertexte visité" xfId="1408" builtinId="9" hidden="1"/>
    <cellStyle name="Lien hypertexte visité" xfId="1410" builtinId="9" hidden="1"/>
    <cellStyle name="Lien hypertexte visité" xfId="1412" builtinId="9" hidden="1"/>
    <cellStyle name="Lien hypertexte visité" xfId="1414" builtinId="9" hidden="1"/>
    <cellStyle name="Lien hypertexte visité" xfId="1416" builtinId="9" hidden="1"/>
    <cellStyle name="Lien hypertexte visité" xfId="1418" builtinId="9" hidden="1"/>
    <cellStyle name="Lien hypertexte visité" xfId="1420" builtinId="9" hidden="1"/>
    <cellStyle name="Lien hypertexte visité" xfId="1422" builtinId="9" hidden="1"/>
    <cellStyle name="Lien hypertexte visité" xfId="1424" builtinId="9" hidden="1"/>
    <cellStyle name="Lien hypertexte visité" xfId="1426" builtinId="9" hidden="1"/>
    <cellStyle name="Lien hypertexte visité" xfId="1428" builtinId="9" hidden="1"/>
    <cellStyle name="Lien hypertexte visité" xfId="1430" builtinId="9" hidden="1"/>
    <cellStyle name="Lien hypertexte visité" xfId="1432" builtinId="9" hidden="1"/>
    <cellStyle name="Lien hypertexte visité" xfId="1434" builtinId="9" hidden="1"/>
    <cellStyle name="Lien hypertexte visité" xfId="1436" builtinId="9" hidden="1"/>
    <cellStyle name="Lien hypertexte visité" xfId="1438" builtinId="9" hidden="1"/>
    <cellStyle name="Lien hypertexte visité" xfId="1440" builtinId="9" hidden="1"/>
    <cellStyle name="Lien hypertexte visité" xfId="1442" builtinId="9" hidden="1"/>
    <cellStyle name="Lien hypertexte visité" xfId="1444" builtinId="9" hidden="1"/>
    <cellStyle name="Lien hypertexte visité" xfId="1446" builtinId="9" hidden="1"/>
    <cellStyle name="Lien hypertexte visité" xfId="1448" builtinId="9" hidden="1"/>
    <cellStyle name="Lien hypertexte visité" xfId="1450" builtinId="9" hidden="1"/>
    <cellStyle name="Lien hypertexte visité" xfId="1452" builtinId="9" hidden="1"/>
    <cellStyle name="Lien hypertexte visité" xfId="1454" builtinId="9" hidden="1"/>
    <cellStyle name="Lien hypertexte visité" xfId="1456" builtinId="9" hidden="1"/>
    <cellStyle name="Lien hypertexte visité" xfId="1458" builtinId="9" hidden="1"/>
    <cellStyle name="Lien hypertexte visité" xfId="1460" builtinId="9" hidden="1"/>
    <cellStyle name="Lien hypertexte visité" xfId="1462" builtinId="9" hidden="1"/>
    <cellStyle name="Lien hypertexte visité" xfId="1464" builtinId="9" hidden="1"/>
    <cellStyle name="Lien hypertexte visité" xfId="1466" builtinId="9" hidden="1"/>
    <cellStyle name="Lien hypertexte visité" xfId="1468" builtinId="9" hidden="1"/>
    <cellStyle name="Lien hypertexte visité" xfId="1470" builtinId="9" hidden="1"/>
    <cellStyle name="Lien hypertexte visité" xfId="1472" builtinId="9" hidden="1"/>
    <cellStyle name="Lien hypertexte visité" xfId="1474" builtinId="9" hidden="1"/>
    <cellStyle name="Lien hypertexte visité" xfId="1476" builtinId="9" hidden="1"/>
    <cellStyle name="Lien hypertexte visité" xfId="1478" builtinId="9" hidden="1"/>
    <cellStyle name="Lien hypertexte visité" xfId="1480" builtinId="9" hidden="1"/>
    <cellStyle name="Lien hypertexte visité" xfId="1482" builtinId="9" hidden="1"/>
    <cellStyle name="Lien hypertexte visité" xfId="1484" builtinId="9" hidden="1"/>
    <cellStyle name="Lien hypertexte visité" xfId="1486" builtinId="9" hidden="1"/>
    <cellStyle name="Lien hypertexte visité" xfId="1488" builtinId="9" hidden="1"/>
    <cellStyle name="Lien hypertexte visité" xfId="1490" builtinId="9" hidden="1"/>
    <cellStyle name="Lien hypertexte visité" xfId="1492" builtinId="9" hidden="1"/>
    <cellStyle name="Lien hypertexte visité" xfId="1495" builtinId="9" hidden="1"/>
    <cellStyle name="Lien hypertexte visité" xfId="1497" builtinId="9" hidden="1"/>
    <cellStyle name="Lien hypertexte visité" xfId="1499" builtinId="9" hidden="1"/>
    <cellStyle name="Lien hypertexte visité" xfId="1501" builtinId="9" hidden="1"/>
    <cellStyle name="Lien hypertexte visité" xfId="1503" builtinId="9" hidden="1"/>
    <cellStyle name="Lien hypertexte visité" xfId="1505" builtinId="9" hidden="1"/>
    <cellStyle name="Lien hypertexte visité" xfId="1507" builtinId="9" hidden="1"/>
    <cellStyle name="Lien hypertexte visité" xfId="1509" builtinId="9" hidden="1"/>
    <cellStyle name="Lien hypertexte visité" xfId="1511" builtinId="9" hidden="1"/>
    <cellStyle name="Lien hypertexte visité" xfId="1513" builtinId="9" hidden="1"/>
    <cellStyle name="Lien hypertexte visité" xfId="1515" builtinId="9" hidden="1"/>
    <cellStyle name="Lien hypertexte visité" xfId="1517" builtinId="9" hidden="1"/>
    <cellStyle name="Lien hypertexte visité" xfId="1519" builtinId="9" hidden="1"/>
    <cellStyle name="Lien hypertexte visité" xfId="1521" builtinId="9" hidden="1"/>
    <cellStyle name="Lien hypertexte visité" xfId="1523" builtinId="9" hidden="1"/>
    <cellStyle name="Lien hypertexte visité" xfId="1525" builtinId="9" hidden="1"/>
    <cellStyle name="Lien hypertexte visité" xfId="1527" builtinId="9" hidden="1"/>
    <cellStyle name="Lien hypertexte visité" xfId="1529" builtinId="9" hidden="1"/>
    <cellStyle name="Lien hypertexte visité" xfId="1531" builtinId="9" hidden="1"/>
    <cellStyle name="Lien hypertexte visité" xfId="1533" builtinId="9" hidden="1"/>
    <cellStyle name="Lien hypertexte visité" xfId="1535" builtinId="9" hidden="1"/>
    <cellStyle name="Lien hypertexte visité" xfId="1537" builtinId="9" hidden="1"/>
    <cellStyle name="Lien hypertexte visité" xfId="1539" builtinId="9" hidden="1"/>
    <cellStyle name="Lien hypertexte visité" xfId="1541" builtinId="9" hidden="1"/>
    <cellStyle name="Lien hypertexte visité" xfId="1543" builtinId="9" hidden="1"/>
    <cellStyle name="Lien hypertexte visité" xfId="1545" builtinId="9" hidden="1"/>
    <cellStyle name="Lien hypertexte visité" xfId="1547" builtinId="9" hidden="1"/>
    <cellStyle name="Lien hypertexte visité" xfId="1549" builtinId="9" hidden="1"/>
    <cellStyle name="Lien hypertexte visité" xfId="1551" builtinId="9" hidden="1"/>
    <cellStyle name="Lien hypertexte visité" xfId="1553" builtinId="9" hidden="1"/>
    <cellStyle name="Lien hypertexte visité" xfId="1555" builtinId="9" hidden="1"/>
    <cellStyle name="Lien hypertexte visité" xfId="1557" builtinId="9" hidden="1"/>
    <cellStyle name="Lien hypertexte visité" xfId="1559" builtinId="9" hidden="1"/>
    <cellStyle name="Lien hypertexte visité" xfId="1561" builtinId="9" hidden="1"/>
    <cellStyle name="Lien hypertexte visité" xfId="1563" builtinId="9" hidden="1"/>
    <cellStyle name="Lien hypertexte visité" xfId="1565" builtinId="9" hidden="1"/>
    <cellStyle name="Lien hypertexte visité" xfId="1567" builtinId="9" hidden="1"/>
    <cellStyle name="Lien hypertexte visité" xfId="1569" builtinId="9" hidden="1"/>
    <cellStyle name="Lien hypertexte visité" xfId="1571" builtinId="9" hidden="1"/>
    <cellStyle name="Lien hypertexte visité" xfId="1573" builtinId="9" hidden="1"/>
    <cellStyle name="Lien hypertexte visité" xfId="1575" builtinId="9" hidden="1"/>
    <cellStyle name="Lien hypertexte visité" xfId="1577" builtinId="9" hidden="1"/>
    <cellStyle name="Lien hypertexte visité" xfId="1579" builtinId="9" hidden="1"/>
    <cellStyle name="Lien hypertexte visité" xfId="1581" builtinId="9" hidden="1"/>
    <cellStyle name="Lien hypertexte visité" xfId="1583" builtinId="9" hidden="1"/>
    <cellStyle name="Lien hypertexte visité" xfId="1585" builtinId="9" hidden="1"/>
    <cellStyle name="Lien hypertexte visité" xfId="1587" builtinId="9" hidden="1"/>
    <cellStyle name="Lien hypertexte visité" xfId="1589" builtinId="9" hidden="1"/>
    <cellStyle name="Lien hypertexte visité" xfId="1591" builtinId="9" hidden="1"/>
    <cellStyle name="Lien hypertexte visité" xfId="1593" builtinId="9" hidden="1"/>
    <cellStyle name="Lien hypertexte visité" xfId="1595" builtinId="9" hidden="1"/>
    <cellStyle name="Lien hypertexte visité" xfId="1597" builtinId="9" hidden="1"/>
    <cellStyle name="Lien hypertexte visité" xfId="1599" builtinId="9" hidden="1"/>
    <cellStyle name="Lien hypertexte visité" xfId="1601" builtinId="9" hidden="1"/>
    <cellStyle name="Lien hypertexte visité" xfId="1603" builtinId="9" hidden="1"/>
    <cellStyle name="Lien hypertexte visité" xfId="1605" builtinId="9" hidden="1"/>
    <cellStyle name="Lien hypertexte visité" xfId="1607" builtinId="9" hidden="1"/>
    <cellStyle name="Lien hypertexte visité" xfId="1609" builtinId="9" hidden="1"/>
    <cellStyle name="Lien hypertexte visité" xfId="1611" builtinId="9" hidden="1"/>
    <cellStyle name="Lien hypertexte visité" xfId="1613" builtinId="9" hidden="1"/>
    <cellStyle name="Lien hypertexte visité" xfId="1615" builtinId="9" hidden="1"/>
    <cellStyle name="Lien hypertexte visité" xfId="1617" builtinId="9" hidden="1"/>
    <cellStyle name="Lien hypertexte visité" xfId="1619" builtinId="9" hidden="1"/>
    <cellStyle name="Lien hypertexte visité" xfId="1621" builtinId="9" hidden="1"/>
    <cellStyle name="Lien hypertexte visité" xfId="1623" builtinId="9" hidden="1"/>
    <cellStyle name="Lien hypertexte visité" xfId="1625" builtinId="9" hidden="1"/>
    <cellStyle name="Lien hypertexte visité" xfId="1627" builtinId="9" hidden="1"/>
    <cellStyle name="Lien hypertexte visité" xfId="1629" builtinId="9" hidden="1"/>
    <cellStyle name="Lien hypertexte visité" xfId="1631" builtinId="9" hidden="1"/>
    <cellStyle name="Lien hypertexte visité" xfId="1633" builtinId="9" hidden="1"/>
    <cellStyle name="Lien hypertexte visité" xfId="1635" builtinId="9" hidden="1"/>
    <cellStyle name="Lien hypertexte visité" xfId="1637" builtinId="9" hidden="1"/>
    <cellStyle name="Lien hypertexte visité" xfId="1639" builtinId="9" hidden="1"/>
    <cellStyle name="Lien hypertexte visité" xfId="1641" builtinId="9" hidden="1"/>
    <cellStyle name="Lien hypertexte visité" xfId="1643" builtinId="9" hidden="1"/>
    <cellStyle name="Lien hypertexte visité" xfId="1645" builtinId="9" hidden="1"/>
    <cellStyle name="Lien hypertexte visité" xfId="1647" builtinId="9" hidden="1"/>
    <cellStyle name="Lien hypertexte visité" xfId="1649" builtinId="9" hidden="1"/>
    <cellStyle name="Lien hypertexte visité" xfId="1651" builtinId="9" hidden="1"/>
    <cellStyle name="Lien hypertexte visité" xfId="1653" builtinId="9" hidden="1"/>
    <cellStyle name="Lien hypertexte visité" xfId="1655" builtinId="9" hidden="1"/>
    <cellStyle name="Lien hypertexte visité" xfId="1657" builtinId="9" hidden="1"/>
    <cellStyle name="Lien hypertexte visité" xfId="1659" builtinId="9" hidden="1"/>
    <cellStyle name="Lien hypertexte visité" xfId="1661" builtinId="9" hidden="1"/>
    <cellStyle name="Lien hypertexte visité" xfId="1663" builtinId="9" hidden="1"/>
    <cellStyle name="Lien hypertexte visité" xfId="1665" builtinId="9" hidden="1"/>
    <cellStyle name="Lien hypertexte visité" xfId="1667" builtinId="9" hidden="1"/>
    <cellStyle name="Lien hypertexte visité" xfId="1669" builtinId="9" hidden="1"/>
    <cellStyle name="Lien hypertexte visité" xfId="1671" builtinId="9" hidden="1"/>
    <cellStyle name="Lien hypertexte visité" xfId="1673" builtinId="9" hidden="1"/>
    <cellStyle name="Lien hypertexte visité" xfId="1675" builtinId="9" hidden="1"/>
    <cellStyle name="Lien hypertexte visité" xfId="1677" builtinId="9" hidden="1"/>
    <cellStyle name="Lien hypertexte visité" xfId="1679" builtinId="9" hidden="1"/>
    <cellStyle name="Lien hypertexte visité" xfId="1681" builtinId="9" hidden="1"/>
    <cellStyle name="Lien hypertexte visité" xfId="1683" builtinId="9" hidden="1"/>
    <cellStyle name="Lien hypertexte visité" xfId="1685" builtinId="9" hidden="1"/>
    <cellStyle name="Lien hypertexte visité" xfId="1687" builtinId="9" hidden="1"/>
    <cellStyle name="Lien hypertexte visité" xfId="1689" builtinId="9" hidden="1"/>
    <cellStyle name="Lien hypertexte visité" xfId="1691" builtinId="9" hidden="1"/>
    <cellStyle name="Lien hypertexte visité" xfId="1693" builtinId="9" hidden="1"/>
    <cellStyle name="Lien hypertexte visité" xfId="1695" builtinId="9" hidden="1"/>
    <cellStyle name="Lien hypertexte visité" xfId="1697" builtinId="9" hidden="1"/>
    <cellStyle name="Lien hypertexte visité" xfId="1699" builtinId="9" hidden="1"/>
    <cellStyle name="Lien hypertexte visité" xfId="1701" builtinId="9" hidden="1"/>
    <cellStyle name="Lien hypertexte visité" xfId="1703" builtinId="9" hidden="1"/>
    <cellStyle name="Lien hypertexte visité" xfId="1705" builtinId="9" hidden="1"/>
    <cellStyle name="Lien hypertexte visité" xfId="1707" builtinId="9" hidden="1"/>
    <cellStyle name="Lien hypertexte visité" xfId="1709" builtinId="9" hidden="1"/>
    <cellStyle name="Lien hypertexte visité" xfId="1711" builtinId="9" hidden="1"/>
    <cellStyle name="Lien hypertexte visité" xfId="1713" builtinId="9" hidden="1"/>
    <cellStyle name="Lien hypertexte visité" xfId="1715" builtinId="9" hidden="1"/>
    <cellStyle name="Lien hypertexte visité" xfId="1717" builtinId="9" hidden="1"/>
    <cellStyle name="Lien hypertexte visité" xfId="1719" builtinId="9" hidden="1"/>
    <cellStyle name="Lien hypertexte visité" xfId="1721" builtinId="9" hidden="1"/>
    <cellStyle name="Lien hypertexte visité" xfId="1723" builtinId="9" hidden="1"/>
    <cellStyle name="Lien hypertexte visité" xfId="1725" builtinId="9" hidden="1"/>
    <cellStyle name="Lien hypertexte visité" xfId="1727" builtinId="9" hidden="1"/>
    <cellStyle name="Lien hypertexte visité" xfId="1729" builtinId="9" hidden="1"/>
    <cellStyle name="Lien hypertexte visité" xfId="1731" builtinId="9" hidden="1"/>
    <cellStyle name="Lien hypertexte visité" xfId="1733" builtinId="9" hidden="1"/>
    <cellStyle name="Lien hypertexte visité" xfId="1735" builtinId="9" hidden="1"/>
    <cellStyle name="Lien hypertexte visité" xfId="1737" builtinId="9" hidden="1"/>
    <cellStyle name="Lien hypertexte visité" xfId="1739" builtinId="9" hidden="1"/>
    <cellStyle name="Lien hypertexte visité" xfId="1741" builtinId="9" hidden="1"/>
    <cellStyle name="Lien hypertexte visité" xfId="1743" builtinId="9" hidden="1"/>
    <cellStyle name="Lien hypertexte visité" xfId="1745" builtinId="9" hidden="1"/>
    <cellStyle name="Lien hypertexte visité" xfId="1747" builtinId="9" hidden="1"/>
    <cellStyle name="Lien hypertexte visité" xfId="1749" builtinId="9" hidden="1"/>
    <cellStyle name="Lien hypertexte visité" xfId="1751" builtinId="9" hidden="1"/>
    <cellStyle name="Lien hypertexte visité" xfId="1753" builtinId="9" hidden="1"/>
    <cellStyle name="Lien hypertexte visité" xfId="1755" builtinId="9" hidden="1"/>
    <cellStyle name="Lien hypertexte visité" xfId="1757" builtinId="9" hidden="1"/>
    <cellStyle name="Lien hypertexte visité" xfId="1759" builtinId="9" hidden="1"/>
    <cellStyle name="Lien hypertexte visité" xfId="1761" builtinId="9" hidden="1"/>
    <cellStyle name="Lien hypertexte visité" xfId="1763" builtinId="9" hidden="1"/>
    <cellStyle name="Lien hypertexte visité" xfId="1765" builtinId="9" hidden="1"/>
    <cellStyle name="Lien hypertexte visité" xfId="1767" builtinId="9" hidden="1"/>
    <cellStyle name="Lien hypertexte visité" xfId="1769" builtinId="9" hidden="1"/>
    <cellStyle name="Lien hypertexte visité" xfId="1771" builtinId="9" hidden="1"/>
    <cellStyle name="Lien hypertexte visité" xfId="1773" builtinId="9" hidden="1"/>
    <cellStyle name="Lien hypertexte visité" xfId="1775" builtinId="9" hidden="1"/>
    <cellStyle name="Lien hypertexte visité" xfId="1777" builtinId="9" hidden="1"/>
    <cellStyle name="Lien hypertexte visité" xfId="1779" builtinId="9" hidden="1"/>
    <cellStyle name="Lien hypertexte visité" xfId="1781" builtinId="9" hidden="1"/>
    <cellStyle name="Lien hypertexte visité" xfId="1783" builtinId="9" hidden="1"/>
    <cellStyle name="Lien hypertexte visité" xfId="1785" builtinId="9" hidden="1"/>
    <cellStyle name="Lien hypertexte visité" xfId="1787" builtinId="9" hidden="1"/>
    <cellStyle name="Lien hypertexte visité" xfId="1789" builtinId="9" hidden="1"/>
    <cellStyle name="Lien hypertexte visité" xfId="1791" builtinId="9" hidden="1"/>
    <cellStyle name="Lien hypertexte visité" xfId="1793" builtinId="9" hidden="1"/>
    <cellStyle name="Lien hypertexte visité" xfId="1795" builtinId="9" hidden="1"/>
    <cellStyle name="Lien hypertexte visité" xfId="1797" builtinId="9" hidden="1"/>
    <cellStyle name="Lien hypertexte visité" xfId="1799" builtinId="9" hidden="1"/>
    <cellStyle name="Lien hypertexte visité" xfId="1801" builtinId="9" hidden="1"/>
    <cellStyle name="Lien hypertexte visité" xfId="1803" builtinId="9" hidden="1"/>
    <cellStyle name="Lien hypertexte visité" xfId="1805" builtinId="9" hidden="1"/>
    <cellStyle name="Lien hypertexte visité" xfId="1807" builtinId="9" hidden="1"/>
    <cellStyle name="Lien hypertexte visité" xfId="1809" builtinId="9" hidden="1"/>
    <cellStyle name="Lien hypertexte visité" xfId="1811" builtinId="9" hidden="1"/>
    <cellStyle name="Lien hypertexte visité" xfId="1813" builtinId="9" hidden="1"/>
    <cellStyle name="Lien hypertexte visité" xfId="1815" builtinId="9" hidden="1"/>
    <cellStyle name="Lien hypertexte visité" xfId="1817" builtinId="9" hidden="1"/>
    <cellStyle name="Lien hypertexte visité" xfId="1819" builtinId="9" hidden="1"/>
    <cellStyle name="Lien hypertexte visité" xfId="1821" builtinId="9" hidden="1"/>
    <cellStyle name="Lien hypertexte visité" xfId="1823" builtinId="9" hidden="1"/>
    <cellStyle name="Lien hypertexte visité" xfId="1825" builtinId="9" hidden="1"/>
    <cellStyle name="Lien hypertexte visité" xfId="1827" builtinId="9" hidden="1"/>
    <cellStyle name="Lien hypertexte visité" xfId="1829" builtinId="9" hidden="1"/>
    <cellStyle name="Lien hypertexte visité" xfId="1831" builtinId="9" hidden="1"/>
    <cellStyle name="Lien hypertexte visité" xfId="1833" builtinId="9" hidden="1"/>
    <cellStyle name="Lien hypertexte visité" xfId="1835" builtinId="9" hidden="1"/>
    <cellStyle name="Lien hypertexte visité" xfId="1837" builtinId="9" hidden="1"/>
    <cellStyle name="Lien hypertexte visité" xfId="1839" builtinId="9" hidden="1"/>
    <cellStyle name="Lien hypertexte visité" xfId="1841" builtinId="9" hidden="1"/>
    <cellStyle name="Lien hypertexte visité" xfId="1843" builtinId="9" hidden="1"/>
    <cellStyle name="Lien hypertexte visité" xfId="1845" builtinId="9" hidden="1"/>
    <cellStyle name="Lien hypertexte visité" xfId="1847" builtinId="9" hidden="1"/>
    <cellStyle name="Lien hypertexte visité" xfId="1849" builtinId="9" hidden="1"/>
    <cellStyle name="Lien hypertexte visité" xfId="1851" builtinId="9" hidden="1"/>
    <cellStyle name="Lien hypertexte visité" xfId="1853" builtinId="9" hidden="1"/>
    <cellStyle name="Lien hypertexte visité" xfId="1855" builtinId="9" hidden="1"/>
    <cellStyle name="Lien hypertexte visité" xfId="1857" builtinId="9" hidden="1"/>
    <cellStyle name="Lien hypertexte visité" xfId="1859" builtinId="9" hidden="1"/>
    <cellStyle name="Lien hypertexte visité" xfId="1861" builtinId="9" hidden="1"/>
    <cellStyle name="Lien hypertexte visité" xfId="1863" builtinId="9" hidden="1"/>
    <cellStyle name="Lien hypertexte visité" xfId="1865" builtinId="9" hidden="1"/>
    <cellStyle name="Lien hypertexte visité" xfId="1867" builtinId="9" hidden="1"/>
    <cellStyle name="Lien hypertexte visité" xfId="1869" builtinId="9" hidden="1"/>
    <cellStyle name="Lien hypertexte visité" xfId="1871" builtinId="9" hidden="1"/>
    <cellStyle name="Lien hypertexte visité" xfId="1873" builtinId="9" hidden="1"/>
    <cellStyle name="Lien hypertexte visité" xfId="1875" builtinId="9" hidden="1"/>
    <cellStyle name="Lien hypertexte visité" xfId="1877" builtinId="9" hidden="1"/>
    <cellStyle name="Lien hypertexte visité" xfId="1879" builtinId="9" hidden="1"/>
    <cellStyle name="Lien hypertexte visité" xfId="1881" builtinId="9" hidden="1"/>
    <cellStyle name="Lien hypertexte visité" xfId="1883" builtinId="9" hidden="1"/>
    <cellStyle name="Lien hypertexte visité" xfId="1885" builtinId="9" hidden="1"/>
    <cellStyle name="Lien hypertexte visité" xfId="1887" builtinId="9" hidden="1"/>
    <cellStyle name="Lien hypertexte visité" xfId="1889" builtinId="9" hidden="1"/>
    <cellStyle name="Lien hypertexte visité" xfId="1891" builtinId="9" hidden="1"/>
    <cellStyle name="Lien hypertexte visité" xfId="1893" builtinId="9" hidden="1"/>
    <cellStyle name="Lien hypertexte visité" xfId="1895" builtinId="9" hidden="1"/>
    <cellStyle name="Lien hypertexte visité" xfId="1897" builtinId="9" hidden="1"/>
    <cellStyle name="Lien hypertexte visité" xfId="1899" builtinId="9" hidden="1"/>
    <cellStyle name="Lien hypertexte visité" xfId="1901" builtinId="9" hidden="1"/>
    <cellStyle name="Lien hypertexte visité" xfId="1903" builtinId="9" hidden="1"/>
    <cellStyle name="Lien hypertexte visité" xfId="1905" builtinId="9" hidden="1"/>
    <cellStyle name="Lien hypertexte visité" xfId="1907" builtinId="9" hidden="1"/>
    <cellStyle name="Lien hypertexte visité" xfId="1909" builtinId="9" hidden="1"/>
    <cellStyle name="Lien hypertexte visité" xfId="1911" builtinId="9" hidden="1"/>
    <cellStyle name="Lien hypertexte visité" xfId="1913" builtinId="9" hidden="1"/>
    <cellStyle name="Lien hypertexte visité" xfId="1915" builtinId="9" hidden="1"/>
    <cellStyle name="Lien hypertexte visité" xfId="1917" builtinId="9" hidden="1"/>
    <cellStyle name="Lien hypertexte visité" xfId="1919" builtinId="9" hidden="1"/>
    <cellStyle name="Lien hypertexte visité" xfId="1921" builtinId="9" hidden="1"/>
    <cellStyle name="Lien hypertexte visité" xfId="1923" builtinId="9" hidden="1"/>
    <cellStyle name="Lien hypertexte visité" xfId="1925" builtinId="9" hidden="1"/>
    <cellStyle name="Lien hypertexte visité" xfId="1927" builtinId="9" hidden="1"/>
    <cellStyle name="Lien hypertexte visité" xfId="1929" builtinId="9" hidden="1"/>
    <cellStyle name="Lien hypertexte visité" xfId="1931" builtinId="9" hidden="1"/>
    <cellStyle name="Lien hypertexte visité" xfId="1933" builtinId="9" hidden="1"/>
    <cellStyle name="Lien hypertexte visité" xfId="1935" builtinId="9" hidden="1"/>
    <cellStyle name="Lien hypertexte visité" xfId="1937" builtinId="9" hidden="1"/>
    <cellStyle name="Lien hypertexte visité" xfId="1939" builtinId="9" hidden="1"/>
    <cellStyle name="Lien hypertexte visité" xfId="1941" builtinId="9" hidden="1"/>
    <cellStyle name="Lien hypertexte visité" xfId="1943" builtinId="9" hidden="1"/>
    <cellStyle name="Lien hypertexte visité" xfId="1945" builtinId="9" hidden="1"/>
    <cellStyle name="Lien hypertexte visité" xfId="1947" builtinId="9" hidden="1"/>
    <cellStyle name="Lien hypertexte visité" xfId="1949" builtinId="9" hidden="1"/>
    <cellStyle name="Lien hypertexte visité" xfId="1951" builtinId="9" hidden="1"/>
    <cellStyle name="Lien hypertexte visité" xfId="1953" builtinId="9" hidden="1"/>
    <cellStyle name="Lien hypertexte visité" xfId="1955" builtinId="9" hidden="1"/>
    <cellStyle name="Lien hypertexte visité" xfId="1957" builtinId="9" hidden="1"/>
    <cellStyle name="Lien hypertexte visité" xfId="1959" builtinId="9" hidden="1"/>
    <cellStyle name="Lien hypertexte visité" xfId="1961" builtinId="9" hidden="1"/>
    <cellStyle name="Lien hypertexte visité" xfId="1963" builtinId="9" hidden="1"/>
    <cellStyle name="Lien hypertexte visité" xfId="1965" builtinId="9" hidden="1"/>
    <cellStyle name="Lien hypertexte visité" xfId="1967" builtinId="9" hidden="1"/>
    <cellStyle name="Lien hypertexte visité" xfId="1969" builtinId="9" hidden="1"/>
    <cellStyle name="Lien hypertexte visité" xfId="1971" builtinId="9" hidden="1"/>
    <cellStyle name="Lien hypertexte visité" xfId="1973" builtinId="9" hidden="1"/>
    <cellStyle name="Lien hypertexte visité" xfId="1975" builtinId="9" hidden="1"/>
    <cellStyle name="Lien hypertexte visité" xfId="1977" builtinId="9" hidden="1"/>
    <cellStyle name="Lien hypertexte visité" xfId="1979" builtinId="9" hidden="1"/>
    <cellStyle name="Lien hypertexte visité" xfId="1981" builtinId="9" hidden="1"/>
    <cellStyle name="Lien hypertexte visité" xfId="1983" builtinId="9" hidden="1"/>
    <cellStyle name="Lien hypertexte visité" xfId="1985" builtinId="9" hidden="1"/>
    <cellStyle name="Lien hypertexte visité" xfId="1987" builtinId="9" hidden="1"/>
    <cellStyle name="Lien hypertexte visité" xfId="1989" builtinId="9" hidden="1"/>
    <cellStyle name="Lien hypertexte visité" xfId="1991" builtinId="9" hidden="1"/>
    <cellStyle name="Lien hypertexte visité" xfId="1993" builtinId="9" hidden="1"/>
    <cellStyle name="Lien hypertexte visité" xfId="1995" builtinId="9" hidden="1"/>
    <cellStyle name="Lien hypertexte visité" xfId="1997" builtinId="9" hidden="1"/>
    <cellStyle name="Lien hypertexte visité" xfId="1999" builtinId="9" hidden="1"/>
    <cellStyle name="Lien hypertexte visité" xfId="2001" builtinId="9" hidden="1"/>
    <cellStyle name="Lien hypertexte visité" xfId="2003" builtinId="9" hidden="1"/>
    <cellStyle name="Lien hypertexte visité" xfId="2005" builtinId="9" hidden="1"/>
    <cellStyle name="Lien hypertexte visité" xfId="2007" builtinId="9" hidden="1"/>
    <cellStyle name="Lien hypertexte visité" xfId="2009" builtinId="9" hidden="1"/>
    <cellStyle name="Lien hypertexte visité" xfId="2011" builtinId="9" hidden="1"/>
    <cellStyle name="Lien hypertexte visité" xfId="2013" builtinId="9" hidden="1"/>
    <cellStyle name="Lien hypertexte visité" xfId="2015" builtinId="9" hidden="1"/>
    <cellStyle name="Lien hypertexte visité" xfId="2017" builtinId="9" hidden="1"/>
    <cellStyle name="Lien hypertexte visité" xfId="2019" builtinId="9" hidden="1"/>
    <cellStyle name="Lien hypertexte visité" xfId="2021" builtinId="9" hidden="1"/>
    <cellStyle name="Lien hypertexte visité" xfId="2023" builtinId="9" hidden="1"/>
    <cellStyle name="Lien hypertexte visité" xfId="2025" builtinId="9" hidden="1"/>
    <cellStyle name="Lien hypertexte visité" xfId="2027" builtinId="9" hidden="1"/>
    <cellStyle name="Lien hypertexte visité" xfId="2029" builtinId="9" hidden="1"/>
    <cellStyle name="Lien hypertexte visité" xfId="2031" builtinId="9" hidden="1"/>
    <cellStyle name="Lien hypertexte visité" xfId="2033" builtinId="9" hidden="1"/>
    <cellStyle name="Lien hypertexte visité" xfId="2035" builtinId="9" hidden="1"/>
    <cellStyle name="Lien hypertexte visité" xfId="2037" builtinId="9" hidden="1"/>
    <cellStyle name="Lien hypertexte visité" xfId="2039" builtinId="9" hidden="1"/>
    <cellStyle name="Lien hypertexte visité" xfId="2041" builtinId="9" hidden="1"/>
    <cellStyle name="Lien hypertexte visité" xfId="2043" builtinId="9" hidden="1"/>
    <cellStyle name="Lien hypertexte visité" xfId="2045" builtinId="9" hidden="1"/>
    <cellStyle name="Lien hypertexte visité" xfId="2047" builtinId="9" hidden="1"/>
    <cellStyle name="Lien hypertexte visité" xfId="2049" builtinId="9" hidden="1"/>
    <cellStyle name="Lien hypertexte visité" xfId="2051" builtinId="9" hidden="1"/>
    <cellStyle name="Lien hypertexte visité" xfId="2053" builtinId="9" hidden="1"/>
    <cellStyle name="Lien hypertexte visité" xfId="2055" builtinId="9" hidden="1"/>
    <cellStyle name="Lien hypertexte visité" xfId="2057" builtinId="9" hidden="1"/>
    <cellStyle name="Lien hypertexte visité" xfId="2059" builtinId="9" hidden="1"/>
    <cellStyle name="Lien hypertexte visité" xfId="2061" builtinId="9" hidden="1"/>
    <cellStyle name="Lien hypertexte visité" xfId="2063" builtinId="9" hidden="1"/>
    <cellStyle name="Lien hypertexte visité" xfId="2065" builtinId="9" hidden="1"/>
    <cellStyle name="Lien hypertexte visité" xfId="2067" builtinId="9" hidden="1"/>
    <cellStyle name="Lien hypertexte visité" xfId="2069" builtinId="9" hidden="1"/>
    <cellStyle name="Lien hypertexte visité" xfId="2071" builtinId="9" hidden="1"/>
    <cellStyle name="Lien hypertexte visité" xfId="2073" builtinId="9" hidden="1"/>
    <cellStyle name="Lien hypertexte visité" xfId="2075" builtinId="9" hidden="1"/>
    <cellStyle name="Lien hypertexte visité" xfId="2077" builtinId="9" hidden="1"/>
    <cellStyle name="Lien hypertexte visité" xfId="2079" builtinId="9" hidden="1"/>
    <cellStyle name="Lien hypertexte visité" xfId="2081" builtinId="9" hidden="1"/>
    <cellStyle name="Lien hypertexte visité" xfId="2083" builtinId="9" hidden="1"/>
    <cellStyle name="Lien hypertexte visité" xfId="2085" builtinId="9" hidden="1"/>
    <cellStyle name="Lien hypertexte visité" xfId="2087" builtinId="9" hidden="1"/>
    <cellStyle name="Lien hypertexte visité" xfId="2089" builtinId="9" hidden="1"/>
    <cellStyle name="Lien hypertexte visité" xfId="2091" builtinId="9" hidden="1"/>
    <cellStyle name="Lien hypertexte visité" xfId="2093" builtinId="9" hidden="1"/>
    <cellStyle name="Lien hypertexte visité" xfId="2095" builtinId="9" hidden="1"/>
    <cellStyle name="Lien hypertexte visité" xfId="2097" builtinId="9" hidden="1"/>
    <cellStyle name="Lien hypertexte visité" xfId="2099" builtinId="9" hidden="1"/>
    <cellStyle name="Lien hypertexte visité" xfId="2101" builtinId="9" hidden="1"/>
    <cellStyle name="Lien hypertexte visité" xfId="2103" builtinId="9" hidden="1"/>
    <cellStyle name="Lien hypertexte visité" xfId="2105" builtinId="9" hidden="1"/>
    <cellStyle name="Lien hypertexte visité" xfId="2107" builtinId="9" hidden="1"/>
    <cellStyle name="Lien hypertexte visité" xfId="2109" builtinId="9" hidden="1"/>
    <cellStyle name="Lien hypertexte visité" xfId="2111" builtinId="9" hidden="1"/>
    <cellStyle name="Lien hypertexte visité" xfId="2113" builtinId="9" hidden="1"/>
    <cellStyle name="Lien hypertexte visité" xfId="2115" builtinId="9" hidden="1"/>
    <cellStyle name="Lien hypertexte visité" xfId="2117" builtinId="9" hidden="1"/>
    <cellStyle name="Lien hypertexte visité" xfId="2119" builtinId="9" hidden="1"/>
    <cellStyle name="Lien hypertexte visité" xfId="2121" builtinId="9" hidden="1"/>
    <cellStyle name="Lien hypertexte visité" xfId="2123" builtinId="9" hidden="1"/>
    <cellStyle name="Lien hypertexte visité" xfId="2125" builtinId="9" hidden="1"/>
    <cellStyle name="Lien hypertexte visité" xfId="2127" builtinId="9" hidden="1"/>
    <cellStyle name="Lien hypertexte visité" xfId="2129" builtinId="9" hidden="1"/>
    <cellStyle name="Lien hypertexte visité" xfId="2131" builtinId="9" hidden="1"/>
    <cellStyle name="Lien hypertexte visité" xfId="2133" builtinId="9" hidden="1"/>
    <cellStyle name="Lien hypertexte visité" xfId="2135" builtinId="9" hidden="1"/>
    <cellStyle name="Lien hypertexte visité" xfId="2137" builtinId="9" hidden="1"/>
    <cellStyle name="Lien hypertexte visité" xfId="2139" builtinId="9" hidden="1"/>
    <cellStyle name="Lien hypertexte visité" xfId="2141" builtinId="9" hidden="1"/>
    <cellStyle name="Lien hypertexte visité" xfId="2143" builtinId="9" hidden="1"/>
    <cellStyle name="Lien hypertexte visité" xfId="2145" builtinId="9" hidden="1"/>
    <cellStyle name="Lien hypertexte visité" xfId="2147" builtinId="9" hidden="1"/>
    <cellStyle name="Lien hypertexte visité" xfId="2150" builtinId="9" hidden="1"/>
    <cellStyle name="Lien hypertexte visité" xfId="1494" builtinId="9" hidden="1"/>
    <cellStyle name="Lien hypertexte visité" xfId="2153" builtinId="9" hidden="1"/>
    <cellStyle name="Lien hypertexte visité" xfId="2155" builtinId="9" hidden="1"/>
    <cellStyle name="Lien hypertexte visité" xfId="2157" builtinId="9" hidden="1"/>
    <cellStyle name="Lien hypertexte visité" xfId="2159" builtinId="9" hidden="1"/>
    <cellStyle name="Lien hypertexte visité" xfId="2161" builtinId="9" hidden="1"/>
    <cellStyle name="Lien hypertexte visité" xfId="2163" builtinId="9" hidden="1"/>
    <cellStyle name="Lien hypertexte visité" xfId="2165" builtinId="9" hidden="1"/>
    <cellStyle name="Lien hypertexte visité" xfId="2167" builtinId="9" hidden="1"/>
    <cellStyle name="Lien hypertexte visité" xfId="2169" builtinId="9" hidden="1"/>
    <cellStyle name="Lien hypertexte visité" xfId="2171" builtinId="9" hidden="1"/>
    <cellStyle name="Lien hypertexte visité" xfId="2173" builtinId="9" hidden="1"/>
    <cellStyle name="Lien hypertexte visité" xfId="2175" builtinId="9" hidden="1"/>
    <cellStyle name="Lien hypertexte visité" xfId="2177" builtinId="9" hidden="1"/>
    <cellStyle name="Lien hypertexte visité" xfId="2179" builtinId="9" hidden="1"/>
    <cellStyle name="Lien hypertexte visité" xfId="2181" builtinId="9" hidden="1"/>
    <cellStyle name="Lien hypertexte visité" xfId="2183" builtinId="9" hidden="1"/>
    <cellStyle name="Lien hypertexte visité" xfId="2185" builtinId="9" hidden="1"/>
    <cellStyle name="Lien hypertexte visité" xfId="2187" builtinId="9" hidden="1"/>
    <cellStyle name="Lien hypertexte visité" xfId="2189" builtinId="9" hidden="1"/>
    <cellStyle name="Lien hypertexte visité" xfId="2191" builtinId="9" hidden="1"/>
    <cellStyle name="Lien hypertexte visité" xfId="2193" builtinId="9" hidden="1"/>
    <cellStyle name="Lien hypertexte visité" xfId="2195" builtinId="9" hidden="1"/>
    <cellStyle name="Lien hypertexte visité" xfId="2197" builtinId="9" hidden="1"/>
    <cellStyle name="Lien hypertexte visité" xfId="2199" builtinId="9" hidden="1"/>
    <cellStyle name="Lien hypertexte visité" xfId="2202" builtinId="9" hidden="1"/>
    <cellStyle name="Lien hypertexte visité" xfId="2204" builtinId="9" hidden="1"/>
    <cellStyle name="Lien hypertexte visité" xfId="2206" builtinId="9" hidden="1"/>
    <cellStyle name="Lien hypertexte visité" xfId="2208" builtinId="9" hidden="1"/>
    <cellStyle name="Lien hypertexte visité" xfId="2149" builtinId="9" hidden="1"/>
    <cellStyle name="Lien hypertexte visité" xfId="2211" builtinId="9" hidden="1"/>
    <cellStyle name="Lien hypertexte visité" xfId="2213" builtinId="9" hidden="1"/>
    <cellStyle name="Lien hypertexte visité" xfId="2215" builtinId="9" hidden="1"/>
    <cellStyle name="Lien hypertexte visité" xfId="2217" builtinId="9" hidden="1"/>
    <cellStyle name="Lien hypertexte visité" xfId="2219" builtinId="9" hidden="1"/>
    <cellStyle name="Lien hypertexte visité" xfId="2221" builtinId="9" hidden="1"/>
    <cellStyle name="Lien hypertexte visité" xfId="2223" builtinId="9" hidden="1"/>
    <cellStyle name="Lien hypertexte visité" xfId="2225" builtinId="9" hidden="1"/>
    <cellStyle name="Lien hypertexte visité" xfId="2227" builtinId="9" hidden="1"/>
    <cellStyle name="Lien hypertexte visité" xfId="2229" builtinId="9" hidden="1"/>
    <cellStyle name="Lien hypertexte visité" xfId="2231" builtinId="9" hidden="1"/>
    <cellStyle name="Lien hypertexte visité" xfId="2233" builtinId="9" hidden="1"/>
    <cellStyle name="Lien hypertexte visité" xfId="2235" builtinId="9" hidden="1"/>
    <cellStyle name="Lien hypertexte visité" xfId="2237" builtinId="9" hidden="1"/>
    <cellStyle name="Lien hypertexte visité" xfId="2239" builtinId="9" hidden="1"/>
    <cellStyle name="Lien hypertexte visité" xfId="2241" builtinId="9" hidden="1"/>
    <cellStyle name="Lien hypertexte visité" xfId="2243" builtinId="9" hidden="1"/>
    <cellStyle name="Lien hypertexte visité" xfId="2245" builtinId="9" hidden="1"/>
    <cellStyle name="Lien hypertexte visité" xfId="2247" builtinId="9" hidden="1"/>
    <cellStyle name="Lien hypertexte visité" xfId="2249" builtinId="9" hidden="1"/>
    <cellStyle name="Lien hypertexte visité" xfId="2251" builtinId="9" hidden="1"/>
    <cellStyle name="Lien hypertexte visité" xfId="2253" builtinId="9" hidden="1"/>
    <cellStyle name="Lien hypertexte visité" xfId="2255" builtinId="9" hidden="1"/>
    <cellStyle name="Lien hypertexte visité" xfId="2257" builtinId="9" hidden="1"/>
    <cellStyle name="Lien hypertexte visité" xfId="2259" builtinId="9" hidden="1"/>
    <cellStyle name="Lien hypertexte visité" xfId="2261" builtinId="9" hidden="1"/>
    <cellStyle name="Lien hypertexte visité" xfId="2263" builtinId="9" hidden="1"/>
    <cellStyle name="Lien hypertexte visité" xfId="2265" builtinId="9" hidden="1"/>
    <cellStyle name="Lien hypertexte visité" xfId="2267" builtinId="9" hidden="1"/>
    <cellStyle name="Lien hypertexte visité" xfId="2269" builtinId="9" hidden="1"/>
    <cellStyle name="Lien hypertexte visité" xfId="2271" builtinId="9" hidden="1"/>
    <cellStyle name="Lien hypertexte visité" xfId="2273" builtinId="9" hidden="1"/>
    <cellStyle name="Lien hypertexte visité" xfId="2275" builtinId="9" hidden="1"/>
    <cellStyle name="Lien hypertexte visité" xfId="2277" builtinId="9" hidden="1"/>
    <cellStyle name="Lien hypertexte visité" xfId="2279" builtinId="9" hidden="1"/>
    <cellStyle name="Lien hypertexte visité" xfId="2281" builtinId="9" hidden="1"/>
    <cellStyle name="Lien hypertexte visité" xfId="2283" builtinId="9" hidden="1"/>
    <cellStyle name="Lien hypertexte visité" xfId="2285" builtinId="9" hidden="1"/>
    <cellStyle name="Lien hypertexte visité" xfId="2287" builtinId="9" hidden="1"/>
    <cellStyle name="Lien hypertexte visité" xfId="2289" builtinId="9" hidden="1"/>
    <cellStyle name="Lien hypertexte visité" xfId="2291" builtinId="9" hidden="1"/>
    <cellStyle name="Lien hypertexte visité" xfId="2293" builtinId="9" hidden="1"/>
    <cellStyle name="Lien hypertexte visité" xfId="2295" builtinId="9" hidden="1"/>
    <cellStyle name="Lien hypertexte visité" xfId="2297" builtinId="9" hidden="1"/>
    <cellStyle name="Lien hypertexte visité" xfId="2299" builtinId="9" hidden="1"/>
    <cellStyle name="Lien hypertexte visité" xfId="2301" builtinId="9" hidden="1"/>
    <cellStyle name="Lien hypertexte visité" xfId="2303" builtinId="9" hidden="1"/>
    <cellStyle name="Lien hypertexte visité" xfId="2305" builtinId="9" hidden="1"/>
    <cellStyle name="Lien hypertexte visité" xfId="2307" builtinId="9" hidden="1"/>
    <cellStyle name="Lien hypertexte visité" xfId="2309" builtinId="9" hidden="1"/>
    <cellStyle name="Lien hypertexte visité" xfId="2311" builtinId="9" hidden="1"/>
    <cellStyle name="Lien hypertexte visité" xfId="2313" builtinId="9" hidden="1"/>
    <cellStyle name="Lien hypertexte visité" xfId="2315" builtinId="9" hidden="1"/>
    <cellStyle name="Lien hypertexte visité" xfId="2317" builtinId="9" hidden="1"/>
    <cellStyle name="Lien hypertexte visité" xfId="2319" builtinId="9" hidden="1"/>
    <cellStyle name="Lien hypertexte visité" xfId="2321" builtinId="9" hidden="1"/>
    <cellStyle name="Lien hypertexte visité" xfId="2323" builtinId="9" hidden="1"/>
    <cellStyle name="Lien hypertexte visité" xfId="2325" builtinId="9" hidden="1"/>
    <cellStyle name="Lien hypertexte visité" xfId="2327" builtinId="9" hidden="1"/>
    <cellStyle name="Lien hypertexte visité" xfId="2329" builtinId="9" hidden="1"/>
    <cellStyle name="Lien hypertexte visité" xfId="2331" builtinId="9" hidden="1"/>
    <cellStyle name="Lien hypertexte visité" xfId="2333" builtinId="9" hidden="1"/>
    <cellStyle name="Lien hypertexte visité" xfId="2335" builtinId="9" hidden="1"/>
    <cellStyle name="Lien hypertexte visité" xfId="2337" builtinId="9" hidden="1"/>
    <cellStyle name="Lien hypertexte visité" xfId="2339" builtinId="9" hidden="1"/>
    <cellStyle name="Lien hypertexte visité" xfId="2341" builtinId="9" hidden="1"/>
    <cellStyle name="Lien hypertexte visité" xfId="2343" builtinId="9" hidden="1"/>
    <cellStyle name="Lien hypertexte visité" xfId="2345" builtinId="9" hidden="1"/>
    <cellStyle name="Lien hypertexte visité" xfId="2347" builtinId="9" hidden="1"/>
    <cellStyle name="Lien hypertexte visité" xfId="2349" builtinId="9" hidden="1"/>
    <cellStyle name="Lien hypertexte visité" xfId="2351" builtinId="9" hidden="1"/>
    <cellStyle name="Lien hypertexte visité" xfId="2353" builtinId="9" hidden="1"/>
    <cellStyle name="Lien hypertexte visité" xfId="2355" builtinId="9" hidden="1"/>
    <cellStyle name="Lien hypertexte visité" xfId="2357" builtinId="9" hidden="1"/>
    <cellStyle name="Lien hypertexte visité" xfId="2359" builtinId="9" hidden="1"/>
    <cellStyle name="Lien hypertexte visité" xfId="2361" builtinId="9" hidden="1"/>
    <cellStyle name="Lien hypertexte visité" xfId="2363" builtinId="9" hidden="1"/>
    <cellStyle name="Lien hypertexte visité" xfId="2365" builtinId="9" hidden="1"/>
    <cellStyle name="Lien hypertexte visité" xfId="2367" builtinId="9" hidden="1"/>
    <cellStyle name="Lien hypertexte visité" xfId="2369" builtinId="9" hidden="1"/>
    <cellStyle name="Lien hypertexte visité" xfId="2371" builtinId="9" hidden="1"/>
    <cellStyle name="Lien hypertexte visité" xfId="2373" builtinId="9" hidden="1"/>
    <cellStyle name="Lien hypertexte visité" xfId="2375" builtinId="9" hidden="1"/>
    <cellStyle name="Lien hypertexte visité" xfId="2377" builtinId="9" hidden="1"/>
    <cellStyle name="Lien hypertexte visité" xfId="2379" builtinId="9" hidden="1"/>
    <cellStyle name="Lien hypertexte visité" xfId="2381" builtinId="9" hidden="1"/>
    <cellStyle name="Lien hypertexte visité" xfId="2383" builtinId="9" hidden="1"/>
    <cellStyle name="Lien hypertexte visité" xfId="2385" builtinId="9" hidden="1"/>
    <cellStyle name="Lien hypertexte visité" xfId="2387" builtinId="9" hidden="1"/>
    <cellStyle name="Lien hypertexte visité" xfId="2389" builtinId="9" hidden="1"/>
    <cellStyle name="Lien hypertexte visité" xfId="2391" builtinId="9" hidden="1"/>
    <cellStyle name="Lien hypertexte visité" xfId="2393" builtinId="9" hidden="1"/>
    <cellStyle name="Lien hypertexte visité" xfId="2395" builtinId="9" hidden="1"/>
    <cellStyle name="Lien hypertexte visité" xfId="2397" builtinId="9" hidden="1"/>
    <cellStyle name="Lien hypertexte visité" xfId="2399" builtinId="9" hidden="1"/>
    <cellStyle name="Lien hypertexte visité" xfId="2401" builtinId="9" hidden="1"/>
    <cellStyle name="Lien hypertexte visité" xfId="2403" builtinId="9" hidden="1"/>
    <cellStyle name="Lien hypertexte visité" xfId="2405" builtinId="9" hidden="1"/>
    <cellStyle name="Lien hypertexte visité" xfId="2407" builtinId="9" hidden="1"/>
    <cellStyle name="Lien hypertexte visité" xfId="2409" builtinId="9" hidden="1"/>
    <cellStyle name="Lien hypertexte visité" xfId="2411" builtinId="9" hidden="1"/>
    <cellStyle name="Lien hypertexte visité" xfId="2413" builtinId="9" hidden="1"/>
    <cellStyle name="Lien hypertexte visité" xfId="2415" builtinId="9" hidden="1"/>
    <cellStyle name="Lien hypertexte visité" xfId="2417" builtinId="9" hidden="1"/>
    <cellStyle name="Lien hypertexte visité" xfId="2419" builtinId="9" hidden="1"/>
    <cellStyle name="Lien hypertexte visité" xfId="2421" builtinId="9" hidden="1"/>
    <cellStyle name="Lien hypertexte visité" xfId="2423" builtinId="9" hidden="1"/>
    <cellStyle name="Lien hypertexte visité" xfId="2425" builtinId="9" hidden="1"/>
    <cellStyle name="Lien hypertexte visité" xfId="2427" builtinId="9" hidden="1"/>
    <cellStyle name="Lien hypertexte visité" xfId="2429" builtinId="9" hidden="1"/>
    <cellStyle name="Lien hypertexte visité" xfId="2431" builtinId="9" hidden="1"/>
    <cellStyle name="Lien hypertexte visité" xfId="2433" builtinId="9" hidden="1"/>
    <cellStyle name="Lien hypertexte visité" xfId="2435" builtinId="9" hidden="1"/>
    <cellStyle name="Lien hypertexte visité" xfId="2437" builtinId="9" hidden="1"/>
    <cellStyle name="Lien hypertexte visité" xfId="2439" builtinId="9" hidden="1"/>
    <cellStyle name="Lien hypertexte visité" xfId="2441" builtinId="9" hidden="1"/>
    <cellStyle name="Lien hypertexte visité" xfId="2443" builtinId="9" hidden="1"/>
    <cellStyle name="Lien hypertexte visité" xfId="2445" builtinId="9" hidden="1"/>
    <cellStyle name="Lien hypertexte visité" xfId="2447" builtinId="9" hidden="1"/>
    <cellStyle name="Lien hypertexte visité" xfId="2449" builtinId="9" hidden="1"/>
    <cellStyle name="Lien hypertexte visité" xfId="2451" builtinId="9" hidden="1"/>
    <cellStyle name="Lien hypertexte visité" xfId="2453" builtinId="9" hidden="1"/>
    <cellStyle name="Lien hypertexte visité" xfId="2455" builtinId="9" hidden="1"/>
    <cellStyle name="Lien hypertexte visité" xfId="2457" builtinId="9" hidden="1"/>
    <cellStyle name="Lien hypertexte visité" xfId="2459" builtinId="9" hidden="1"/>
    <cellStyle name="Lien hypertexte visité" xfId="2461" builtinId="9" hidden="1"/>
    <cellStyle name="Lien hypertexte visité" xfId="2463" builtinId="9" hidden="1"/>
    <cellStyle name="Lien hypertexte visité" xfId="2465" builtinId="9" hidden="1"/>
    <cellStyle name="Lien hypertexte visité" xfId="2467" builtinId="9" hidden="1"/>
    <cellStyle name="Lien hypertexte visité" xfId="2469" builtinId="9" hidden="1"/>
    <cellStyle name="Lien hypertexte visité" xfId="2471" builtinId="9" hidden="1"/>
    <cellStyle name="Lien hypertexte visité" xfId="2473" builtinId="9" hidden="1"/>
    <cellStyle name="Lien hypertexte visité" xfId="2475" builtinId="9" hidden="1"/>
    <cellStyle name="Lien hypertexte visité" xfId="2477" builtinId="9" hidden="1"/>
    <cellStyle name="Lien hypertexte visité" xfId="2479" builtinId="9" hidden="1"/>
    <cellStyle name="Lien hypertexte visité" xfId="2481" builtinId="9" hidden="1"/>
    <cellStyle name="Lien hypertexte visité" xfId="2483" builtinId="9" hidden="1"/>
    <cellStyle name="Lien hypertexte visité" xfId="2485" builtinId="9" hidden="1"/>
    <cellStyle name="Lien hypertexte visité" xfId="2487" builtinId="9" hidden="1"/>
    <cellStyle name="Lien hypertexte visité" xfId="2489" builtinId="9" hidden="1"/>
    <cellStyle name="Lien hypertexte visité" xfId="2491" builtinId="9" hidden="1"/>
    <cellStyle name="Lien hypertexte visité" xfId="2493" builtinId="9" hidden="1"/>
    <cellStyle name="Lien hypertexte visité" xfId="2495" builtinId="9" hidden="1"/>
    <cellStyle name="Lien hypertexte visité" xfId="2497" builtinId="9" hidden="1"/>
    <cellStyle name="Lien hypertexte visité" xfId="2499" builtinId="9" hidden="1"/>
    <cellStyle name="Lien hypertexte visité" xfId="2501" builtinId="9" hidden="1"/>
    <cellStyle name="Lien hypertexte visité" xfId="2503" builtinId="9" hidden="1"/>
    <cellStyle name="Lien hypertexte visité" xfId="2505" builtinId="9" hidden="1"/>
    <cellStyle name="Lien hypertexte visité" xfId="2507" builtinId="9" hidden="1"/>
    <cellStyle name="Lien hypertexte visité" xfId="2509" builtinId="9" hidden="1"/>
    <cellStyle name="Lien hypertexte visité" xfId="2511" builtinId="9" hidden="1"/>
    <cellStyle name="Lien hypertexte visité" xfId="2513" builtinId="9" hidden="1"/>
    <cellStyle name="Lien hypertexte visité" xfId="2515" builtinId="9" hidden="1"/>
    <cellStyle name="Lien hypertexte visité" xfId="2517" builtinId="9" hidden="1"/>
    <cellStyle name="Lien hypertexte visité" xfId="2519" builtinId="9" hidden="1"/>
    <cellStyle name="Lien hypertexte visité" xfId="2521" builtinId="9" hidden="1"/>
    <cellStyle name="Lien hypertexte visité" xfId="2523" builtinId="9" hidden="1"/>
    <cellStyle name="Lien hypertexte visité" xfId="2525" builtinId="9" hidden="1"/>
    <cellStyle name="Lien hypertexte visité" xfId="2527" builtinId="9" hidden="1"/>
    <cellStyle name="Lien hypertexte visité" xfId="2529" builtinId="9" hidden="1"/>
    <cellStyle name="Lien hypertexte visité" xfId="2531" builtinId="9" hidden="1"/>
    <cellStyle name="Lien hypertexte visité" xfId="2533" builtinId="9" hidden="1"/>
    <cellStyle name="Lien hypertexte visité" xfId="2535" builtinId="9" hidden="1"/>
    <cellStyle name="Lien hypertexte visité" xfId="2537" builtinId="9" hidden="1"/>
    <cellStyle name="Lien hypertexte visité" xfId="2539" builtinId="9" hidden="1"/>
    <cellStyle name="Lien hypertexte visité" xfId="2541" builtinId="9" hidden="1"/>
    <cellStyle name="Lien hypertexte visité" xfId="2543" builtinId="9" hidden="1"/>
    <cellStyle name="Lien hypertexte visité" xfId="2545" builtinId="9" hidden="1"/>
    <cellStyle name="Lien hypertexte visité" xfId="2547" builtinId="9" hidden="1"/>
    <cellStyle name="Lien hypertexte visité" xfId="2549" builtinId="9" hidden="1"/>
    <cellStyle name="Lien hypertexte visité" xfId="2551" builtinId="9" hidden="1"/>
    <cellStyle name="Lien hypertexte visité" xfId="2553" builtinId="9" hidden="1"/>
    <cellStyle name="Lien hypertexte visité" xfId="2555" builtinId="9" hidden="1"/>
    <cellStyle name="Lien hypertexte visité" xfId="2557" builtinId="9" hidden="1"/>
    <cellStyle name="Lien hypertexte visité" xfId="2559" builtinId="9" hidden="1"/>
    <cellStyle name="Lien hypertexte visité" xfId="2561" builtinId="9" hidden="1"/>
    <cellStyle name="Lien hypertexte visité" xfId="2563" builtinId="9" hidden="1"/>
    <cellStyle name="Lien hypertexte visité" xfId="2565" builtinId="9" hidden="1"/>
    <cellStyle name="Lien hypertexte visité" xfId="2567" builtinId="9" hidden="1"/>
    <cellStyle name="Lien hypertexte visité" xfId="2569" builtinId="9" hidden="1"/>
    <cellStyle name="Lien hypertexte visité" xfId="2571" builtinId="9" hidden="1"/>
    <cellStyle name="Lien hypertexte visité" xfId="2573" builtinId="9" hidden="1"/>
    <cellStyle name="Lien hypertexte visité" xfId="2575" builtinId="9" hidden="1"/>
    <cellStyle name="Lien hypertexte visité" xfId="2577" builtinId="9" hidden="1"/>
    <cellStyle name="Lien hypertexte visité" xfId="2579" builtinId="9" hidden="1"/>
    <cellStyle name="Lien hypertexte visité" xfId="2581" builtinId="9" hidden="1"/>
    <cellStyle name="Lien hypertexte visité" xfId="2583" builtinId="9" hidden="1"/>
    <cellStyle name="Lien hypertexte visité" xfId="2585" builtinId="9" hidden="1"/>
    <cellStyle name="Lien hypertexte visité" xfId="2587" builtinId="9" hidden="1"/>
    <cellStyle name="Lien hypertexte visité" xfId="2589" builtinId="9" hidden="1"/>
    <cellStyle name="Lien hypertexte visité" xfId="2591" builtinId="9" hidden="1"/>
    <cellStyle name="Lien hypertexte visité" xfId="2593" builtinId="9" hidden="1"/>
    <cellStyle name="Lien hypertexte visité" xfId="2595" builtinId="9" hidden="1"/>
    <cellStyle name="Lien hypertexte visité" xfId="2597" builtinId="9" hidden="1"/>
    <cellStyle name="Lien hypertexte visité" xfId="2599" builtinId="9" hidden="1"/>
    <cellStyle name="Lien hypertexte visité" xfId="2601" builtinId="9" hidden="1"/>
    <cellStyle name="Lien hypertexte visité" xfId="2603" builtinId="9" hidden="1"/>
    <cellStyle name="Lien hypertexte visité" xfId="2605" builtinId="9" hidden="1"/>
    <cellStyle name="Lien hypertexte visité" xfId="2607" builtinId="9" hidden="1"/>
    <cellStyle name="Lien hypertexte visité" xfId="2609" builtinId="9" hidden="1"/>
    <cellStyle name="Lien hypertexte visité" xfId="2611" builtinId="9" hidden="1"/>
    <cellStyle name="Lien hypertexte visité" xfId="2613" builtinId="9" hidden="1"/>
    <cellStyle name="Lien hypertexte visité" xfId="2615" builtinId="9" hidden="1"/>
    <cellStyle name="Lien hypertexte visité" xfId="2617" builtinId="9" hidden="1"/>
    <cellStyle name="Lien hypertexte visité" xfId="2619" builtinId="9" hidden="1"/>
    <cellStyle name="Lien hypertexte visité" xfId="2621" builtinId="9" hidden="1"/>
    <cellStyle name="Lien hypertexte visité" xfId="2623" builtinId="9" hidden="1"/>
    <cellStyle name="Lien hypertexte visité" xfId="2625" builtinId="9" hidden="1"/>
    <cellStyle name="Lien hypertexte visité" xfId="2627" builtinId="9" hidden="1"/>
    <cellStyle name="Lien hypertexte visité" xfId="2629" builtinId="9" hidden="1"/>
    <cellStyle name="Lien hypertexte visité" xfId="2631" builtinId="9" hidden="1"/>
    <cellStyle name="Lien hypertexte visité" xfId="2633" builtinId="9" hidden="1"/>
    <cellStyle name="Lien hypertexte visité" xfId="2635" builtinId="9" hidden="1"/>
    <cellStyle name="Lien hypertexte visité" xfId="2637" builtinId="9" hidden="1"/>
    <cellStyle name="Lien hypertexte visité" xfId="2639" builtinId="9" hidden="1"/>
    <cellStyle name="Lien hypertexte visité" xfId="2641" builtinId="9" hidden="1"/>
    <cellStyle name="Lien hypertexte visité" xfId="2643" builtinId="9" hidden="1"/>
    <cellStyle name="Lien hypertexte visité" xfId="2645" builtinId="9" hidden="1"/>
    <cellStyle name="Lien hypertexte visité" xfId="2647" builtinId="9" hidden="1"/>
    <cellStyle name="Lien hypertexte visité" xfId="2649" builtinId="9" hidden="1"/>
    <cellStyle name="Lien hypertexte visité" xfId="2651" builtinId="9" hidden="1"/>
    <cellStyle name="Lien hypertexte visité" xfId="2653" builtinId="9" hidden="1"/>
    <cellStyle name="Lien hypertexte visité" xfId="2655" builtinId="9" hidden="1"/>
    <cellStyle name="Lien hypertexte visité" xfId="2657" builtinId="9" hidden="1"/>
    <cellStyle name="Lien hypertexte visité" xfId="2659" builtinId="9" hidden="1"/>
    <cellStyle name="Lien hypertexte visité" xfId="2661" builtinId="9" hidden="1"/>
    <cellStyle name="Lien hypertexte visité" xfId="2663" builtinId="9" hidden="1"/>
    <cellStyle name="Lien hypertexte visité" xfId="2665" builtinId="9" hidden="1"/>
    <cellStyle name="Lien hypertexte visité" xfId="2667" builtinId="9" hidden="1"/>
    <cellStyle name="Lien hypertexte visité" xfId="2669" builtinId="9" hidden="1"/>
    <cellStyle name="Lien hypertexte visité" xfId="2671" builtinId="9" hidden="1"/>
    <cellStyle name="Lien hypertexte visité" xfId="2673" builtinId="9" hidden="1"/>
    <cellStyle name="Lien hypertexte visité" xfId="2675" builtinId="9" hidden="1"/>
    <cellStyle name="Lien hypertexte visité" xfId="2677" builtinId="9" hidden="1"/>
    <cellStyle name="Lien hypertexte visité" xfId="2679" builtinId="9" hidden="1"/>
    <cellStyle name="Lien hypertexte visité" xfId="2681" builtinId="9" hidden="1"/>
    <cellStyle name="Lien hypertexte visité" xfId="2683" builtinId="9" hidden="1"/>
    <cellStyle name="Lien hypertexte visité" xfId="2685" builtinId="9" hidden="1"/>
    <cellStyle name="Lien hypertexte visité" xfId="2687" builtinId="9" hidden="1"/>
    <cellStyle name="Lien hypertexte visité" xfId="2689" builtinId="9" hidden="1"/>
    <cellStyle name="Lien hypertexte visité" xfId="2691" builtinId="9" hidden="1"/>
    <cellStyle name="Lien hypertexte visité" xfId="2693" builtinId="9" hidden="1"/>
    <cellStyle name="Lien hypertexte visité" xfId="2695" builtinId="9" hidden="1"/>
    <cellStyle name="Lien hypertexte visité" xfId="2697" builtinId="9" hidden="1"/>
    <cellStyle name="Lien hypertexte visité" xfId="2699" builtinId="9" hidden="1"/>
    <cellStyle name="Lien hypertexte visité" xfId="2701" builtinId="9" hidden="1"/>
    <cellStyle name="Lien hypertexte visité" xfId="2703" builtinId="9" hidden="1"/>
    <cellStyle name="Lien hypertexte visité" xfId="2705" builtinId="9" hidden="1"/>
    <cellStyle name="Lien hypertexte visité" xfId="2707" builtinId="9" hidden="1"/>
    <cellStyle name="Lien hypertexte visité" xfId="2709" builtinId="9" hidden="1"/>
    <cellStyle name="Lien hypertexte visité" xfId="2711" builtinId="9" hidden="1"/>
    <cellStyle name="Lien hypertexte visité" xfId="2713" builtinId="9" hidden="1"/>
    <cellStyle name="Lien hypertexte visité" xfId="2715" builtinId="9" hidden="1"/>
    <cellStyle name="Lien hypertexte visité" xfId="2717" builtinId="9" hidden="1"/>
    <cellStyle name="Lien hypertexte visité" xfId="2719" builtinId="9" hidden="1"/>
    <cellStyle name="Lien hypertexte visité" xfId="2721" builtinId="9" hidden="1"/>
    <cellStyle name="Lien hypertexte visité" xfId="2723" builtinId="9" hidden="1"/>
    <cellStyle name="Lien hypertexte visité" xfId="2725" builtinId="9" hidden="1"/>
    <cellStyle name="Lien hypertexte visité" xfId="2727" builtinId="9" hidden="1"/>
    <cellStyle name="Lien hypertexte visité" xfId="2729" builtinId="9" hidden="1"/>
    <cellStyle name="Lien hypertexte visité" xfId="2731" builtinId="9" hidden="1"/>
    <cellStyle name="Lien hypertexte visité" xfId="2733" builtinId="9" hidden="1"/>
    <cellStyle name="Lien hypertexte visité" xfId="2735" builtinId="9" hidden="1"/>
    <cellStyle name="Lien hypertexte visité" xfId="2737" builtinId="9" hidden="1"/>
    <cellStyle name="Lien hypertexte visité" xfId="2739" builtinId="9" hidden="1"/>
    <cellStyle name="Lien hypertexte visité" xfId="2741" builtinId="9" hidden="1"/>
    <cellStyle name="Lien hypertexte visité" xfId="2743" builtinId="9" hidden="1"/>
    <cellStyle name="Lien hypertexte visité" xfId="2745" builtinId="9" hidden="1"/>
    <cellStyle name="Lien hypertexte visité" xfId="2747" builtinId="9" hidden="1"/>
    <cellStyle name="Lien hypertexte visité" xfId="2749" builtinId="9" hidden="1"/>
    <cellStyle name="Lien hypertexte visité" xfId="2751" builtinId="9" hidden="1"/>
    <cellStyle name="Lien hypertexte visité" xfId="2753" builtinId="9" hidden="1"/>
    <cellStyle name="Lien hypertexte visité" xfId="2755" builtinId="9" hidden="1"/>
    <cellStyle name="Lien hypertexte visité" xfId="2757" builtinId="9" hidden="1"/>
    <cellStyle name="Lien hypertexte visité" xfId="2759" builtinId="9" hidden="1"/>
    <cellStyle name="Lien hypertexte visité" xfId="2761" builtinId="9" hidden="1"/>
    <cellStyle name="Lien hypertexte visité" xfId="2763" builtinId="9" hidden="1"/>
    <cellStyle name="Lien hypertexte visité" xfId="2765" builtinId="9" hidden="1"/>
    <cellStyle name="Lien hypertexte visité" xfId="2767" builtinId="9" hidden="1"/>
    <cellStyle name="Lien hypertexte visité" xfId="2769" builtinId="9" hidden="1"/>
    <cellStyle name="Lien hypertexte visité" xfId="2771" builtinId="9" hidden="1"/>
    <cellStyle name="Lien hypertexte visité" xfId="2773" builtinId="9" hidden="1"/>
    <cellStyle name="Lien hypertexte visité" xfId="2775" builtinId="9" hidden="1"/>
    <cellStyle name="Lien hypertexte visité" xfId="2777" builtinId="9" hidden="1"/>
    <cellStyle name="Lien hypertexte visité" xfId="2779" builtinId="9" hidden="1"/>
    <cellStyle name="Lien hypertexte visité" xfId="2781" builtinId="9" hidden="1"/>
    <cellStyle name="Lien hypertexte visité" xfId="2783" builtinId="9" hidden="1"/>
    <cellStyle name="Lien hypertexte visité" xfId="2785" builtinId="9" hidden="1"/>
    <cellStyle name="Lien hypertexte visité" xfId="2787" builtinId="9" hidden="1"/>
    <cellStyle name="Lien hypertexte visité" xfId="2789" builtinId="9" hidden="1"/>
    <cellStyle name="Lien hypertexte visité" xfId="2791" builtinId="9" hidden="1"/>
    <cellStyle name="Lien hypertexte visité" xfId="2793" builtinId="9" hidden="1"/>
    <cellStyle name="Lien hypertexte visité" xfId="2795" builtinId="9" hidden="1"/>
    <cellStyle name="Lien hypertexte visité" xfId="2797" builtinId="9" hidden="1"/>
    <cellStyle name="Lien hypertexte visité" xfId="2799" builtinId="9" hidden="1"/>
    <cellStyle name="Lien hypertexte visité" xfId="2801" builtinId="9" hidden="1"/>
    <cellStyle name="Lien hypertexte visité" xfId="2803" builtinId="9" hidden="1"/>
    <cellStyle name="Lien hypertexte visité" xfId="2805" builtinId="9" hidden="1"/>
    <cellStyle name="Lien hypertexte visité" xfId="2807" builtinId="9" hidden="1"/>
    <cellStyle name="Lien hypertexte visité" xfId="2809" builtinId="9" hidden="1"/>
    <cellStyle name="Lien hypertexte visité" xfId="2811" builtinId="9" hidden="1"/>
    <cellStyle name="Lien hypertexte visité" xfId="2813" builtinId="9" hidden="1"/>
    <cellStyle name="Lien hypertexte visité" xfId="2815" builtinId="9" hidden="1"/>
    <cellStyle name="Lien hypertexte visité" xfId="2817" builtinId="9" hidden="1"/>
    <cellStyle name="Lien hypertexte visité" xfId="2819" builtinId="9" hidden="1"/>
    <cellStyle name="Lien hypertexte visité" xfId="2821" builtinId="9" hidden="1"/>
    <cellStyle name="Lien hypertexte visité" xfId="2823" builtinId="9" hidden="1"/>
    <cellStyle name="Lien hypertexte visité" xfId="2825" builtinId="9" hidden="1"/>
    <cellStyle name="Lien hypertexte visité" xfId="2827" builtinId="9" hidden="1"/>
    <cellStyle name="Lien hypertexte visité" xfId="2829" builtinId="9" hidden="1"/>
    <cellStyle name="Lien hypertexte visité" xfId="2831" builtinId="9" hidden="1"/>
    <cellStyle name="Lien hypertexte visité" xfId="2833" builtinId="9" hidden="1"/>
    <cellStyle name="Lien hypertexte visité" xfId="2835" builtinId="9" hidden="1"/>
    <cellStyle name="Lien hypertexte visité" xfId="2837" builtinId="9" hidden="1"/>
    <cellStyle name="Lien hypertexte visité" xfId="2839" builtinId="9" hidden="1"/>
    <cellStyle name="Lien hypertexte visité" xfId="2841" builtinId="9" hidden="1"/>
    <cellStyle name="Lien hypertexte visité" xfId="2843" builtinId="9" hidden="1"/>
    <cellStyle name="Lien hypertexte visité" xfId="2845" builtinId="9" hidden="1"/>
    <cellStyle name="Lien hypertexte visité" xfId="2847" builtinId="9" hidden="1"/>
    <cellStyle name="Lien hypertexte visité" xfId="2849" builtinId="9" hidden="1"/>
    <cellStyle name="Lien hypertexte visité" xfId="2851" builtinId="9" hidden="1"/>
    <cellStyle name="Lien hypertexte visité" xfId="2853" builtinId="9" hidden="1"/>
    <cellStyle name="Lien hypertexte visité" xfId="2855" builtinId="9" hidden="1"/>
    <cellStyle name="Lien hypertexte visité" xfId="2857" builtinId="9" hidden="1"/>
    <cellStyle name="Lien hypertexte visité" xfId="2859" builtinId="9" hidden="1"/>
    <cellStyle name="Lien hypertexte visité" xfId="2861" builtinId="9" hidden="1"/>
    <cellStyle name="Lien hypertexte visité" xfId="2863" builtinId="9" hidden="1"/>
    <cellStyle name="Lien hypertexte visité" xfId="2865" builtinId="9" hidden="1"/>
    <cellStyle name="Lien hypertexte visité" xfId="2867" builtinId="9" hidden="1"/>
    <cellStyle name="Lien hypertexte visité" xfId="2869" builtinId="9" hidden="1"/>
    <cellStyle name="Lien hypertexte visité" xfId="2871" builtinId="9" hidden="1"/>
    <cellStyle name="Lien hypertexte visité" xfId="2873" builtinId="9" hidden="1"/>
    <cellStyle name="Lien hypertexte visité" xfId="2875" builtinId="9" hidden="1"/>
    <cellStyle name="Lien hypertexte visité" xfId="2877" builtinId="9" hidden="1"/>
    <cellStyle name="Lien hypertexte visité" xfId="2879" builtinId="9" hidden="1"/>
    <cellStyle name="Lien hypertexte visité" xfId="2881" builtinId="9" hidden="1"/>
    <cellStyle name="Lien hypertexte visité" xfId="2883" builtinId="9" hidden="1"/>
    <cellStyle name="Lien hypertexte visité" xfId="2885" builtinId="9" hidden="1"/>
    <cellStyle name="Lien hypertexte visité" xfId="2887" builtinId="9" hidden="1"/>
    <cellStyle name="Lien hypertexte visité" xfId="2889" builtinId="9" hidden="1"/>
    <cellStyle name="Lien hypertexte visité" xfId="2891" builtinId="9" hidden="1"/>
    <cellStyle name="Lien hypertexte visité" xfId="2893" builtinId="9" hidden="1"/>
    <cellStyle name="Lien hypertexte visité" xfId="2895" builtinId="9" hidden="1"/>
    <cellStyle name="Lien hypertexte visité" xfId="2897" builtinId="9" hidden="1"/>
    <cellStyle name="Lien hypertexte visité" xfId="2899" builtinId="9" hidden="1"/>
    <cellStyle name="Lien hypertexte visité" xfId="2901" builtinId="9" hidden="1"/>
    <cellStyle name="Lien hypertexte visité" xfId="2903" builtinId="9" hidden="1"/>
    <cellStyle name="Lien hypertexte visité" xfId="2905" builtinId="9" hidden="1"/>
    <cellStyle name="Lien hypertexte visité" xfId="2907" builtinId="9" hidden="1"/>
    <cellStyle name="Lien hypertexte visité" xfId="2909" builtinId="9" hidden="1"/>
    <cellStyle name="Lien hypertexte visité" xfId="2911" builtinId="9" hidden="1"/>
    <cellStyle name="Lien hypertexte visité" xfId="2913" builtinId="9" hidden="1"/>
    <cellStyle name="Lien hypertexte visité" xfId="2915" builtinId="9" hidden="1"/>
    <cellStyle name="Lien hypertexte visité" xfId="2917" builtinId="9" hidden="1"/>
    <cellStyle name="Lien hypertexte visité" xfId="2919" builtinId="9" hidden="1"/>
    <cellStyle name="Lien hypertexte visité" xfId="2921" builtinId="9" hidden="1"/>
    <cellStyle name="Lien hypertexte visité" xfId="2923" builtinId="9" hidden="1"/>
    <cellStyle name="Lien hypertexte visité" xfId="2925" builtinId="9" hidden="1"/>
    <cellStyle name="Lien hypertexte visité" xfId="2927" builtinId="9" hidden="1"/>
    <cellStyle name="Lien hypertexte visité" xfId="2929" builtinId="9" hidden="1"/>
    <cellStyle name="Lien hypertexte visité" xfId="2931" builtinId="9" hidden="1"/>
    <cellStyle name="Lien hypertexte visité" xfId="2933" builtinId="9" hidden="1"/>
    <cellStyle name="Lien hypertexte visité" xfId="2935" builtinId="9" hidden="1"/>
    <cellStyle name="Lien hypertexte visité" xfId="2937" builtinId="9" hidden="1"/>
    <cellStyle name="Lien hypertexte visité" xfId="2939" builtinId="9" hidden="1"/>
    <cellStyle name="Lien hypertexte visité" xfId="2941" builtinId="9" hidden="1"/>
    <cellStyle name="Lien hypertexte visité" xfId="2943" builtinId="9" hidden="1"/>
    <cellStyle name="Lien hypertexte visité" xfId="2945" builtinId="9" hidden="1"/>
    <cellStyle name="Lien hypertexte visité" xfId="2947" builtinId="9" hidden="1"/>
    <cellStyle name="Lien hypertexte visité" xfId="2949" builtinId="9" hidden="1"/>
    <cellStyle name="Lien hypertexte visité" xfId="2951" builtinId="9" hidden="1"/>
    <cellStyle name="Lien hypertexte visité" xfId="2953" builtinId="9" hidden="1"/>
    <cellStyle name="Lien hypertexte visité" xfId="2955" builtinId="9" hidden="1"/>
    <cellStyle name="Lien hypertexte visité" xfId="2957" builtinId="9" hidden="1"/>
    <cellStyle name="Lien hypertexte visité" xfId="2959" builtinId="9" hidden="1"/>
    <cellStyle name="Lien hypertexte visité" xfId="2961" builtinId="9" hidden="1"/>
    <cellStyle name="Lien hypertexte visité" xfId="2963" builtinId="9" hidden="1"/>
    <cellStyle name="Lien hypertexte visité" xfId="2965" builtinId="9" hidden="1"/>
    <cellStyle name="Lien hypertexte visité" xfId="2967" builtinId="9" hidden="1"/>
    <cellStyle name="Lien hypertexte visité" xfId="2969" builtinId="9" hidden="1"/>
    <cellStyle name="Lien hypertexte visité" xfId="2971" builtinId="9" hidden="1"/>
    <cellStyle name="Lien hypertexte visité" xfId="2973" builtinId="9" hidden="1"/>
    <cellStyle name="Lien hypertexte visité" xfId="2975" builtinId="9" hidden="1"/>
    <cellStyle name="Lien hypertexte visité" xfId="2977" builtinId="9" hidden="1"/>
    <cellStyle name="Lien hypertexte visité" xfId="2979" builtinId="9" hidden="1"/>
    <cellStyle name="Lien hypertexte visité" xfId="2981" builtinId="9" hidden="1"/>
    <cellStyle name="Lien hypertexte visité" xfId="2983" builtinId="9" hidden="1"/>
    <cellStyle name="Lien hypertexte visité" xfId="2985" builtinId="9" hidden="1"/>
    <cellStyle name="Lien hypertexte visité" xfId="2987" builtinId="9" hidden="1"/>
    <cellStyle name="Lien hypertexte visité" xfId="2989" builtinId="9" hidden="1"/>
    <cellStyle name="Lien hypertexte visité" xfId="2991" builtinId="9" hidden="1"/>
    <cellStyle name="Lien hypertexte visité" xfId="2993" builtinId="9" hidden="1"/>
    <cellStyle name="Lien hypertexte visité" xfId="2995" builtinId="9" hidden="1"/>
    <cellStyle name="Lien hypertexte visité" xfId="2997" builtinId="9" hidden="1"/>
    <cellStyle name="Lien hypertexte visité" xfId="2999" builtinId="9" hidden="1"/>
    <cellStyle name="Lien hypertexte visité" xfId="3001" builtinId="9" hidden="1"/>
    <cellStyle name="Lien hypertexte visité" xfId="3003" builtinId="9" hidden="1"/>
    <cellStyle name="Lien hypertexte visité" xfId="3005" builtinId="9" hidden="1"/>
    <cellStyle name="Lien hypertexte visité" xfId="3007" builtinId="9" hidden="1"/>
    <cellStyle name="Lien hypertexte visité" xfId="3009" builtinId="9" hidden="1"/>
    <cellStyle name="Lien hypertexte visité" xfId="3011" builtinId="9" hidden="1"/>
    <cellStyle name="Lien hypertexte visité" xfId="3013" builtinId="9" hidden="1"/>
    <cellStyle name="Lien hypertexte visité" xfId="3015" builtinId="9" hidden="1"/>
    <cellStyle name="Lien hypertexte visité" xfId="3017" builtinId="9" hidden="1"/>
    <cellStyle name="Lien hypertexte visité" xfId="3019" builtinId="9" hidden="1"/>
    <cellStyle name="Lien hypertexte visité" xfId="3021" builtinId="9" hidden="1"/>
    <cellStyle name="Lien hypertexte visité" xfId="3023" builtinId="9" hidden="1"/>
    <cellStyle name="Lien hypertexte visité" xfId="3025" builtinId="9" hidden="1"/>
    <cellStyle name="Lien hypertexte visité" xfId="3027" builtinId="9" hidden="1"/>
    <cellStyle name="Lien hypertexte visité" xfId="3029" builtinId="9" hidden="1"/>
    <cellStyle name="Lien hypertexte visité" xfId="3031" builtinId="9" hidden="1"/>
    <cellStyle name="Lien hypertexte visité" xfId="3033" builtinId="9" hidden="1"/>
    <cellStyle name="Lien hypertexte visité" xfId="3035" builtinId="9" hidden="1"/>
    <cellStyle name="Lien hypertexte visité" xfId="3037" builtinId="9" hidden="1"/>
    <cellStyle name="Lien hypertexte visité" xfId="3039" builtinId="9" hidden="1"/>
    <cellStyle name="Lien hypertexte visité" xfId="3041" builtinId="9" hidden="1"/>
    <cellStyle name="Lien hypertexte visité" xfId="3043" builtinId="9" hidden="1"/>
    <cellStyle name="Lien hypertexte visité" xfId="3045" builtinId="9" hidden="1"/>
    <cellStyle name="Lien hypertexte visité" xfId="3047" builtinId="9" hidden="1"/>
    <cellStyle name="Lien hypertexte visité" xfId="3049" builtinId="9" hidden="1"/>
    <cellStyle name="Lien hypertexte visité" xfId="3051" builtinId="9" hidden="1"/>
    <cellStyle name="Lien hypertexte visité" xfId="3053" builtinId="9" hidden="1"/>
    <cellStyle name="Lien hypertexte visité" xfId="3055" builtinId="9" hidden="1"/>
    <cellStyle name="Lien hypertexte visité" xfId="3057" builtinId="9" hidden="1"/>
    <cellStyle name="Lien hypertexte visité" xfId="3059" builtinId="9" hidden="1"/>
    <cellStyle name="Lien hypertexte visité" xfId="3061" builtinId="9" hidden="1"/>
    <cellStyle name="Lien hypertexte visité" xfId="3063" builtinId="9" hidden="1"/>
    <cellStyle name="Lien hypertexte visité" xfId="3065" builtinId="9" hidden="1"/>
    <cellStyle name="Lien hypertexte visité" xfId="3067" builtinId="9" hidden="1"/>
    <cellStyle name="Lien hypertexte visité" xfId="3069" builtinId="9" hidden="1"/>
    <cellStyle name="Lien hypertexte visité" xfId="3071" builtinId="9" hidden="1"/>
    <cellStyle name="Lien hypertexte visité" xfId="3073" builtinId="9" hidden="1"/>
    <cellStyle name="Lien hypertexte visité" xfId="3075" builtinId="9" hidden="1"/>
    <cellStyle name="Lien hypertexte visité" xfId="3077" builtinId="9" hidden="1"/>
    <cellStyle name="Lien hypertexte visité" xfId="3079" builtinId="9" hidden="1"/>
    <cellStyle name="Lien hypertexte visité" xfId="3081" builtinId="9" hidden="1"/>
    <cellStyle name="Lien hypertexte visité" xfId="3083" builtinId="9" hidden="1"/>
    <cellStyle name="Lien hypertexte visité" xfId="3085" builtinId="9" hidden="1"/>
    <cellStyle name="Lien hypertexte visité" xfId="3087" builtinId="9" hidden="1"/>
    <cellStyle name="Lien hypertexte visité" xfId="3089" builtinId="9" hidden="1"/>
    <cellStyle name="Lien hypertexte visité" xfId="3091" builtinId="9" hidden="1"/>
    <cellStyle name="Lien hypertexte visité" xfId="3093" builtinId="9" hidden="1"/>
    <cellStyle name="Lien hypertexte visité" xfId="3095" builtinId="9" hidden="1"/>
    <cellStyle name="Lien hypertexte visité" xfId="3097" builtinId="9" hidden="1"/>
    <cellStyle name="Lien hypertexte visité" xfId="3099" builtinId="9" hidden="1"/>
    <cellStyle name="Lien hypertexte visité" xfId="3101" builtinId="9" hidden="1"/>
    <cellStyle name="Lien hypertexte visité" xfId="3103" builtinId="9" hidden="1"/>
    <cellStyle name="Lien hypertexte visité" xfId="3105" builtinId="9" hidden="1"/>
    <cellStyle name="Lien hypertexte visité" xfId="3107" builtinId="9" hidden="1"/>
    <cellStyle name="Lien hypertexte visité" xfId="3109" builtinId="9" hidden="1"/>
    <cellStyle name="Lien hypertexte visité" xfId="3111" builtinId="9" hidden="1"/>
    <cellStyle name="Lien hypertexte visité" xfId="3113" builtinId="9" hidden="1"/>
    <cellStyle name="Lien hypertexte visité" xfId="3115" builtinId="9" hidden="1"/>
    <cellStyle name="Lien hypertexte visité" xfId="3117" builtinId="9" hidden="1"/>
    <cellStyle name="Lien hypertexte visité" xfId="3119" builtinId="9" hidden="1"/>
    <cellStyle name="Lien hypertexte visité" xfId="3121" builtinId="9" hidden="1"/>
    <cellStyle name="Lien hypertexte visité" xfId="3123" builtinId="9" hidden="1"/>
    <cellStyle name="Lien hypertexte visité" xfId="3125" builtinId="9" hidden="1"/>
    <cellStyle name="Lien hypertexte visité" xfId="3127" builtinId="9" hidden="1"/>
    <cellStyle name="Lien hypertexte visité" xfId="3129" builtinId="9" hidden="1"/>
    <cellStyle name="Lien hypertexte visité" xfId="3131" builtinId="9" hidden="1"/>
    <cellStyle name="Lien hypertexte visité" xfId="3133" builtinId="9" hidden="1"/>
    <cellStyle name="Lien hypertexte visité" xfId="3135" builtinId="9" hidden="1"/>
    <cellStyle name="Lien hypertexte visité" xfId="3137" builtinId="9" hidden="1"/>
    <cellStyle name="Lien hypertexte visité" xfId="3139" builtinId="9" hidden="1"/>
    <cellStyle name="Lien hypertexte visité" xfId="3141" builtinId="9" hidden="1"/>
    <cellStyle name="Lien hypertexte visité" xfId="3143" builtinId="9" hidden="1"/>
    <cellStyle name="Lien hypertexte visité" xfId="3145" builtinId="9" hidden="1"/>
    <cellStyle name="Lien hypertexte visité" xfId="3147" builtinId="9" hidden="1"/>
    <cellStyle name="Lien hypertexte visité" xfId="3149" builtinId="9" hidden="1"/>
    <cellStyle name="Lien hypertexte visité" xfId="3151" builtinId="9" hidden="1"/>
    <cellStyle name="Lien hypertexte visité" xfId="3153" builtinId="9" hidden="1"/>
    <cellStyle name="Lien hypertexte visité" xfId="3155" builtinId="9" hidden="1"/>
    <cellStyle name="Lien hypertexte visité" xfId="3157" builtinId="9" hidden="1"/>
    <cellStyle name="Lien hypertexte visité" xfId="3159" builtinId="9" hidden="1"/>
    <cellStyle name="Lien hypertexte visité" xfId="3161" builtinId="9" hidden="1"/>
    <cellStyle name="Lien hypertexte visité" xfId="3163" builtinId="9" hidden="1"/>
    <cellStyle name="Lien hypertexte visité" xfId="3165" builtinId="9" hidden="1"/>
    <cellStyle name="Lien hypertexte visité" xfId="3167" builtinId="9" hidden="1"/>
    <cellStyle name="Lien hypertexte visité" xfId="3169" builtinId="9" hidden="1"/>
    <cellStyle name="Lien hypertexte visité" xfId="3171" builtinId="9" hidden="1"/>
    <cellStyle name="Lien hypertexte visité" xfId="3173" builtinId="9" hidden="1"/>
    <cellStyle name="Lien hypertexte visité" xfId="3175" builtinId="9" hidden="1"/>
    <cellStyle name="Lien hypertexte visité" xfId="3177" builtinId="9" hidden="1"/>
    <cellStyle name="Lien hypertexte visité" xfId="3179" builtinId="9" hidden="1"/>
    <cellStyle name="Lien hypertexte visité" xfId="3181" builtinId="9" hidden="1"/>
    <cellStyle name="Lien hypertexte visité" xfId="3183" builtinId="9" hidden="1"/>
    <cellStyle name="Lien hypertexte visité" xfId="3185" builtinId="9" hidden="1"/>
    <cellStyle name="Lien hypertexte visité" xfId="3187" builtinId="9" hidden="1"/>
    <cellStyle name="Lien hypertexte visité" xfId="3189" builtinId="9" hidden="1"/>
    <cellStyle name="Lien hypertexte visité" xfId="3191" builtinId="9" hidden="1"/>
    <cellStyle name="Lien hypertexte visité" xfId="3193" builtinId="9" hidden="1"/>
    <cellStyle name="Lien hypertexte visité" xfId="3195" builtinId="9" hidden="1"/>
    <cellStyle name="Lien hypertexte visité" xfId="3197" builtinId="9" hidden="1"/>
    <cellStyle name="Lien hypertexte visité" xfId="3199" builtinId="9" hidden="1"/>
    <cellStyle name="Lien hypertexte visité" xfId="3201" builtinId="9" hidden="1"/>
    <cellStyle name="Lien hypertexte visité" xfId="3203" builtinId="9" hidden="1"/>
    <cellStyle name="Lien hypertexte visité" xfId="3205" builtinId="9" hidden="1"/>
    <cellStyle name="Lien hypertexte visité" xfId="3207" builtinId="9" hidden="1"/>
    <cellStyle name="Lien hypertexte visité" xfId="3209" builtinId="9" hidden="1"/>
    <cellStyle name="Lien hypertexte visité" xfId="3211" builtinId="9" hidden="1"/>
    <cellStyle name="Lien hypertexte visité" xfId="3213" builtinId="9" hidden="1"/>
    <cellStyle name="Lien hypertexte visité" xfId="3215" builtinId="9" hidden="1"/>
    <cellStyle name="Lien hypertexte visité" xfId="3217" builtinId="9" hidden="1"/>
    <cellStyle name="Lien hypertexte visité" xfId="3219" builtinId="9" hidden="1"/>
    <cellStyle name="Lien hypertexte visité" xfId="3221" builtinId="9" hidden="1"/>
    <cellStyle name="Lien hypertexte visité" xfId="3223" builtinId="9" hidden="1"/>
    <cellStyle name="Lien hypertexte visité" xfId="3225" builtinId="9" hidden="1"/>
    <cellStyle name="Lien hypertexte visité" xfId="3227" builtinId="9" hidden="1"/>
    <cellStyle name="Lien hypertexte visité" xfId="3229" builtinId="9" hidden="1"/>
    <cellStyle name="Lien hypertexte visité" xfId="3231" builtinId="9" hidden="1"/>
    <cellStyle name="Lien hypertexte visité" xfId="3233" builtinId="9" hidden="1"/>
    <cellStyle name="Lien hypertexte visité" xfId="3235" builtinId="9" hidden="1"/>
    <cellStyle name="Lien hypertexte visité" xfId="3237" builtinId="9" hidden="1"/>
    <cellStyle name="Lien hypertexte visité" xfId="3239" builtinId="9" hidden="1"/>
    <cellStyle name="Lien hypertexte visité" xfId="3241" builtinId="9" hidden="1"/>
    <cellStyle name="Lien hypertexte visité" xfId="3243" builtinId="9" hidden="1"/>
    <cellStyle name="Lien hypertexte visité" xfId="3245" builtinId="9" hidden="1"/>
    <cellStyle name="Lien hypertexte visité" xfId="3247" builtinId="9" hidden="1"/>
    <cellStyle name="Lien hypertexte visité" xfId="3249" builtinId="9" hidden="1"/>
    <cellStyle name="Lien hypertexte visité" xfId="3251" builtinId="9" hidden="1"/>
    <cellStyle name="Lien hypertexte visité" xfId="3253" builtinId="9" hidden="1"/>
    <cellStyle name="Lien hypertexte visité" xfId="3255" builtinId="9" hidden="1"/>
    <cellStyle name="Lien hypertexte visité" xfId="3257" builtinId="9" hidden="1"/>
    <cellStyle name="Lien hypertexte visité" xfId="3259" builtinId="9" hidden="1"/>
    <cellStyle name="Lien hypertexte visité" xfId="3261" builtinId="9" hidden="1"/>
    <cellStyle name="Lien hypertexte visité" xfId="3263" builtinId="9" hidden="1"/>
    <cellStyle name="Lien hypertexte visité" xfId="3265" builtinId="9" hidden="1"/>
    <cellStyle name="Lien hypertexte visité" xfId="3267" builtinId="9" hidden="1"/>
    <cellStyle name="Lien hypertexte visité" xfId="3269" builtinId="9" hidden="1"/>
    <cellStyle name="Lien hypertexte visité" xfId="3271" builtinId="9" hidden="1"/>
    <cellStyle name="Lien hypertexte visité" xfId="3273" builtinId="9" hidden="1"/>
    <cellStyle name="Lien hypertexte visité" xfId="3275" builtinId="9" hidden="1"/>
    <cellStyle name="Lien hypertexte visité" xfId="3277" builtinId="9" hidden="1"/>
    <cellStyle name="Lien hypertexte visité" xfId="3279" builtinId="9" hidden="1"/>
    <cellStyle name="Lien hypertexte visité" xfId="3281" builtinId="9" hidden="1"/>
    <cellStyle name="Lien hypertexte visité" xfId="3283" builtinId="9" hidden="1"/>
    <cellStyle name="Lien hypertexte visité" xfId="3285" builtinId="9" hidden="1"/>
    <cellStyle name="Lien hypertexte visité" xfId="3287" builtinId="9" hidden="1"/>
    <cellStyle name="Lien hypertexte visité" xfId="3289" builtinId="9" hidden="1"/>
    <cellStyle name="Lien hypertexte visité" xfId="3291" builtinId="9" hidden="1"/>
    <cellStyle name="Lien hypertexte visité" xfId="3293" builtinId="9" hidden="1"/>
    <cellStyle name="Lien hypertexte visité" xfId="3295" builtinId="9" hidden="1"/>
    <cellStyle name="Lien hypertexte visité" xfId="3297" builtinId="9" hidden="1"/>
    <cellStyle name="Lien hypertexte visité" xfId="3299" builtinId="9" hidden="1"/>
    <cellStyle name="Lien hypertexte visité" xfId="3301" builtinId="9" hidden="1"/>
    <cellStyle name="Lien hypertexte visité" xfId="3303" builtinId="9" hidden="1"/>
    <cellStyle name="Lien hypertexte visité" xfId="3305" builtinId="9" hidden="1"/>
    <cellStyle name="Lien hypertexte visité" xfId="3307" builtinId="9" hidden="1"/>
    <cellStyle name="Lien hypertexte visité" xfId="3309" builtinId="9" hidden="1"/>
    <cellStyle name="Lien hypertexte visité" xfId="3311" builtinId="9" hidden="1"/>
    <cellStyle name="Lien hypertexte visité" xfId="3313" builtinId="9" hidden="1"/>
    <cellStyle name="Lien hypertexte visité" xfId="3315" builtinId="9" hidden="1"/>
    <cellStyle name="Lien hypertexte visité" xfId="3317" builtinId="9" hidden="1"/>
    <cellStyle name="Lien hypertexte visité" xfId="3319" builtinId="9" hidden="1"/>
    <cellStyle name="Lien hypertexte visité" xfId="3321" builtinId="9" hidden="1"/>
    <cellStyle name="Lien hypertexte visité" xfId="3323" builtinId="9" hidden="1"/>
    <cellStyle name="Lien hypertexte visité" xfId="3325" builtinId="9" hidden="1"/>
    <cellStyle name="Lien hypertexte visité" xfId="3327" builtinId="9" hidden="1"/>
    <cellStyle name="Lien hypertexte visité" xfId="3329" builtinId="9" hidden="1"/>
    <cellStyle name="Lien hypertexte visité" xfId="3331" builtinId="9" hidden="1"/>
    <cellStyle name="Lien hypertexte visité" xfId="3333" builtinId="9" hidden="1"/>
    <cellStyle name="Lien hypertexte visité" xfId="3335" builtinId="9" hidden="1"/>
    <cellStyle name="Lien hypertexte visité" xfId="3337" builtinId="9" hidden="1"/>
    <cellStyle name="Lien hypertexte visité" xfId="3339" builtinId="9" hidden="1"/>
    <cellStyle name="Lien hypertexte visité" xfId="3341" builtinId="9" hidden="1"/>
    <cellStyle name="Lien hypertexte visité" xfId="3343" builtinId="9" hidden="1"/>
    <cellStyle name="Lien hypertexte visité" xfId="3345" builtinId="9" hidden="1"/>
    <cellStyle name="Lien hypertexte visité" xfId="3347" builtinId="9" hidden="1"/>
    <cellStyle name="Lien hypertexte visité" xfId="3349" builtinId="9" hidden="1"/>
    <cellStyle name="Lien hypertexte visité" xfId="3351" builtinId="9" hidden="1"/>
    <cellStyle name="Lien hypertexte visité" xfId="3353" builtinId="9" hidden="1"/>
    <cellStyle name="Lien hypertexte visité" xfId="3355" builtinId="9" hidden="1"/>
    <cellStyle name="Lien hypertexte visité" xfId="3357" builtinId="9" hidden="1"/>
    <cellStyle name="Lien hypertexte visité" xfId="3359" builtinId="9" hidden="1"/>
    <cellStyle name="Lien hypertexte visité" xfId="3361" builtinId="9" hidden="1"/>
    <cellStyle name="Lien hypertexte visité" xfId="3363" builtinId="9" hidden="1"/>
    <cellStyle name="Lien hypertexte visité" xfId="3365" builtinId="9" hidden="1"/>
    <cellStyle name="Lien hypertexte visité" xfId="3367" builtinId="9" hidden="1"/>
    <cellStyle name="Lien hypertexte visité" xfId="3369" builtinId="9" hidden="1"/>
    <cellStyle name="Lien hypertexte visité" xfId="3371" builtinId="9" hidden="1"/>
    <cellStyle name="Lien hypertexte visité" xfId="3373" builtinId="9" hidden="1"/>
    <cellStyle name="Lien hypertexte visité" xfId="3375" builtinId="9" hidden="1"/>
    <cellStyle name="Lien hypertexte visité" xfId="3377" builtinId="9" hidden="1"/>
    <cellStyle name="Lien hypertexte visité" xfId="3379" builtinId="9" hidden="1"/>
    <cellStyle name="Lien hypertexte visité" xfId="3381" builtinId="9" hidden="1"/>
    <cellStyle name="Lien hypertexte visité" xfId="3383" builtinId="9" hidden="1"/>
    <cellStyle name="Lien hypertexte visité" xfId="3385" builtinId="9" hidden="1"/>
    <cellStyle name="Lien hypertexte visité" xfId="3387" builtinId="9" hidden="1"/>
    <cellStyle name="Lien hypertexte visité" xfId="3389" builtinId="9" hidden="1"/>
    <cellStyle name="Lien hypertexte visité" xfId="3391" builtinId="9" hidden="1"/>
    <cellStyle name="Lien hypertexte visité" xfId="3393" builtinId="9" hidden="1"/>
    <cellStyle name="Lien hypertexte visité" xfId="3395" builtinId="9" hidden="1"/>
    <cellStyle name="Lien hypertexte visité" xfId="3397" builtinId="9" hidden="1"/>
    <cellStyle name="Lien hypertexte visité" xfId="3399" builtinId="9" hidden="1"/>
    <cellStyle name="Lien hypertexte visité" xfId="3401" builtinId="9" hidden="1"/>
    <cellStyle name="Lien hypertexte visité" xfId="3403" builtinId="9" hidden="1"/>
    <cellStyle name="Lien hypertexte visité" xfId="3405" builtinId="9" hidden="1"/>
    <cellStyle name="Lien hypertexte visité" xfId="3407" builtinId="9" hidden="1"/>
    <cellStyle name="Lien hypertexte visité" xfId="3409" builtinId="9" hidden="1"/>
    <cellStyle name="Lien hypertexte visité" xfId="3411" builtinId="9" hidden="1"/>
    <cellStyle name="Lien hypertexte visité" xfId="3413" builtinId="9" hidden="1"/>
    <cellStyle name="Lien hypertexte visité" xfId="3415" builtinId="9" hidden="1"/>
    <cellStyle name="Lien hypertexte visité" xfId="3417" builtinId="9" hidden="1"/>
    <cellStyle name="Lien hypertexte visité" xfId="3419" builtinId="9" hidden="1"/>
    <cellStyle name="Lien hypertexte visité" xfId="3421" builtinId="9" hidden="1"/>
    <cellStyle name="Lien hypertexte visité" xfId="3423" builtinId="9" hidden="1"/>
    <cellStyle name="Lien hypertexte visité" xfId="3425" builtinId="9" hidden="1"/>
    <cellStyle name="Lien hypertexte visité" xfId="3427" builtinId="9" hidden="1"/>
    <cellStyle name="Lien hypertexte visité" xfId="3429" builtinId="9" hidden="1"/>
    <cellStyle name="Lien hypertexte visité" xfId="3431" builtinId="9" hidden="1"/>
    <cellStyle name="Lien hypertexte visité" xfId="3433" builtinId="9" hidden="1"/>
    <cellStyle name="Lien hypertexte visité" xfId="3435" builtinId="9" hidden="1"/>
    <cellStyle name="Lien hypertexte visité" xfId="3437" builtinId="9" hidden="1"/>
    <cellStyle name="Lien hypertexte visité" xfId="3439" builtinId="9" hidden="1"/>
    <cellStyle name="Lien hypertexte visité" xfId="3441" builtinId="9" hidden="1"/>
    <cellStyle name="Lien hypertexte visité" xfId="3443" builtinId="9" hidden="1"/>
    <cellStyle name="Lien hypertexte visité" xfId="3445" builtinId="9" hidden="1"/>
    <cellStyle name="Lien hypertexte visité" xfId="3447" builtinId="9" hidden="1"/>
    <cellStyle name="Lien hypertexte visité" xfId="3449" builtinId="9" hidden="1"/>
    <cellStyle name="Lien hypertexte visité" xfId="3451" builtinId="9" hidden="1"/>
    <cellStyle name="Lien hypertexte visité" xfId="3453" builtinId="9" hidden="1"/>
    <cellStyle name="Lien hypertexte visité" xfId="3455" builtinId="9" hidden="1"/>
    <cellStyle name="Lien hypertexte visité" xfId="3457" builtinId="9" hidden="1"/>
    <cellStyle name="Lien hypertexte visité" xfId="3459" builtinId="9" hidden="1"/>
    <cellStyle name="Lien hypertexte visité" xfId="3461" builtinId="9" hidden="1"/>
    <cellStyle name="Lien hypertexte visité" xfId="3463" builtinId="9" hidden="1"/>
    <cellStyle name="Lien hypertexte visité" xfId="3465" builtinId="9" hidden="1"/>
    <cellStyle name="Lien hypertexte visité" xfId="3467" builtinId="9" hidden="1"/>
    <cellStyle name="Lien hypertexte visité" xfId="3469" builtinId="9" hidden="1"/>
    <cellStyle name="Lien hypertexte visité" xfId="3471" builtinId="9" hidden="1"/>
    <cellStyle name="Lien hypertexte visité" xfId="3473" builtinId="9" hidden="1"/>
    <cellStyle name="Lien hypertexte visité" xfId="3475" builtinId="9" hidden="1"/>
    <cellStyle name="Lien hypertexte visité" xfId="3477" builtinId="9" hidden="1"/>
    <cellStyle name="Lien hypertexte visité" xfId="3479" builtinId="9" hidden="1"/>
    <cellStyle name="Lien hypertexte visité" xfId="3481" builtinId="9" hidden="1"/>
    <cellStyle name="Lien hypertexte visité" xfId="3483" builtinId="9" hidden="1"/>
    <cellStyle name="Lien hypertexte visité" xfId="3485" builtinId="9" hidden="1"/>
    <cellStyle name="Lien hypertexte visité" xfId="3487" builtinId="9" hidden="1"/>
    <cellStyle name="Lien hypertexte visité" xfId="3489" builtinId="9" hidden="1"/>
    <cellStyle name="Lien hypertexte visité" xfId="3491" builtinId="9" hidden="1"/>
    <cellStyle name="Lien hypertexte visité" xfId="3493" builtinId="9" hidden="1"/>
    <cellStyle name="Lien hypertexte visité" xfId="3495" builtinId="9" hidden="1"/>
    <cellStyle name="Lien hypertexte visité" xfId="3497" builtinId="9" hidden="1"/>
    <cellStyle name="Lien hypertexte visité" xfId="3499" builtinId="9" hidden="1"/>
    <cellStyle name="Lien hypertexte visité" xfId="3501" builtinId="9" hidden="1"/>
    <cellStyle name="Lien hypertexte visité" xfId="3503" builtinId="9" hidden="1"/>
    <cellStyle name="Lien hypertexte visité" xfId="3505" builtinId="9" hidden="1"/>
    <cellStyle name="Lien hypertexte visité" xfId="3507" builtinId="9" hidden="1"/>
    <cellStyle name="Lien hypertexte visité" xfId="3509" builtinId="9" hidden="1"/>
    <cellStyle name="Lien hypertexte visité" xfId="3511" builtinId="9" hidden="1"/>
    <cellStyle name="Lien hypertexte visité" xfId="3513" builtinId="9" hidden="1"/>
    <cellStyle name="Lien hypertexte visité" xfId="3515" builtinId="9" hidden="1"/>
    <cellStyle name="Lien hypertexte visité" xfId="3517" builtinId="9" hidden="1"/>
    <cellStyle name="Lien hypertexte visité" xfId="3519" builtinId="9" hidden="1"/>
    <cellStyle name="Lien hypertexte visité" xfId="3521" builtinId="9" hidden="1"/>
    <cellStyle name="Lien hypertexte visité" xfId="3523" builtinId="9" hidden="1"/>
    <cellStyle name="Lien hypertexte visité" xfId="3525" builtinId="9" hidden="1"/>
    <cellStyle name="Lien hypertexte visité" xfId="3527" builtinId="9" hidden="1"/>
    <cellStyle name="Lien hypertexte visité" xfId="3529" builtinId="9" hidden="1"/>
    <cellStyle name="Lien hypertexte visité" xfId="3531" builtinId="9" hidden="1"/>
    <cellStyle name="Lien hypertexte visité" xfId="3533" builtinId="9" hidden="1"/>
    <cellStyle name="Lien hypertexte visité" xfId="3535" builtinId="9" hidden="1"/>
    <cellStyle name="Lien hypertexte visité" xfId="3537" builtinId="9" hidden="1"/>
    <cellStyle name="Lien hypertexte visité" xfId="3539" builtinId="9" hidden="1"/>
    <cellStyle name="Lien hypertexte visité" xfId="3541" builtinId="9" hidden="1"/>
    <cellStyle name="Lien hypertexte visité" xfId="3543" builtinId="9" hidden="1"/>
    <cellStyle name="Lien hypertexte visité" xfId="3545" builtinId="9" hidden="1"/>
    <cellStyle name="Lien hypertexte visité" xfId="3547" builtinId="9" hidden="1"/>
    <cellStyle name="Lien hypertexte visité" xfId="3549" builtinId="9" hidden="1"/>
    <cellStyle name="Lien hypertexte visité" xfId="3551" builtinId="9" hidden="1"/>
    <cellStyle name="Lien hypertexte visité" xfId="3553" builtinId="9" hidden="1"/>
    <cellStyle name="Lien hypertexte visité" xfId="3555" builtinId="9" hidden="1"/>
    <cellStyle name="Lien hypertexte visité" xfId="3558" builtinId="9" hidden="1"/>
    <cellStyle name="Lien hypertexte visité" xfId="3560" builtinId="9" hidden="1"/>
    <cellStyle name="Lien hypertexte visité" xfId="3562" builtinId="9" hidden="1"/>
    <cellStyle name="Lien hypertexte visité" xfId="3564" builtinId="9" hidden="1"/>
    <cellStyle name="Lien hypertexte visité" xfId="3566" builtinId="9" hidden="1"/>
    <cellStyle name="Lien hypertexte visité" xfId="3568" builtinId="9" hidden="1"/>
    <cellStyle name="Lien hypertexte visité" xfId="3570" builtinId="9" hidden="1"/>
    <cellStyle name="Lien hypertexte visité" xfId="3572" builtinId="9" hidden="1"/>
    <cellStyle name="Lien hypertexte visité" xfId="3574" builtinId="9" hidden="1"/>
    <cellStyle name="Lien hypertexte visité" xfId="3576" builtinId="9" hidden="1"/>
    <cellStyle name="Lien hypertexte visité" xfId="3578" builtinId="9" hidden="1"/>
    <cellStyle name="Lien hypertexte visité" xfId="3580" builtinId="9" hidden="1"/>
    <cellStyle name="Lien hypertexte visité" xfId="3582" builtinId="9" hidden="1"/>
    <cellStyle name="Lien hypertexte visité" xfId="3584" builtinId="9" hidden="1"/>
    <cellStyle name="Lien hypertexte visité" xfId="3586" builtinId="9" hidden="1"/>
    <cellStyle name="Lien hypertexte visité" xfId="3588" builtinId="9" hidden="1"/>
    <cellStyle name="Lien hypertexte visité" xfId="3590" builtinId="9" hidden="1"/>
    <cellStyle name="Lien hypertexte visité" xfId="3592" builtinId="9" hidden="1"/>
    <cellStyle name="Lien hypertexte visité" xfId="3594" builtinId="9" hidden="1"/>
    <cellStyle name="Lien hypertexte visité" xfId="3596" builtinId="9" hidden="1"/>
    <cellStyle name="Lien hypertexte visité" xfId="3598" builtinId="9" hidden="1"/>
    <cellStyle name="Lien hypertexte visité" xfId="3600" builtinId="9" hidden="1"/>
    <cellStyle name="Lien hypertexte visité" xfId="3602" builtinId="9" hidden="1"/>
    <cellStyle name="Lien hypertexte visité" xfId="3604" builtinId="9" hidden="1"/>
    <cellStyle name="Lien hypertexte visité" xfId="3606" builtinId="9" hidden="1"/>
    <cellStyle name="Lien hypertexte visité" xfId="3608" builtinId="9" hidden="1"/>
    <cellStyle name="Lien hypertexte visité" xfId="3610" builtinId="9" hidden="1"/>
    <cellStyle name="Lien hypertexte visité" xfId="3612" builtinId="9" hidden="1"/>
    <cellStyle name="Lien hypertexte visité" xfId="3614" builtinId="9" hidden="1"/>
    <cellStyle name="Lien hypertexte visité" xfId="3616" builtinId="9" hidden="1"/>
    <cellStyle name="Lien hypertexte visité" xfId="3618" builtinId="9" hidden="1"/>
    <cellStyle name="Lien hypertexte visité" xfId="3620" builtinId="9" hidden="1"/>
    <cellStyle name="Lien hypertexte visité" xfId="3622" builtinId="9" hidden="1"/>
    <cellStyle name="Lien hypertexte visité" xfId="3624" builtinId="9" hidden="1"/>
    <cellStyle name="Lien hypertexte visité" xfId="3626" builtinId="9" hidden="1"/>
    <cellStyle name="Lien hypertexte visité" xfId="3628" builtinId="9" hidden="1"/>
    <cellStyle name="Lien hypertexte visité" xfId="3630" builtinId="9" hidden="1"/>
    <cellStyle name="Lien hypertexte visité" xfId="3632" builtinId="9" hidden="1"/>
    <cellStyle name="Lien hypertexte visité" xfId="3634" builtinId="9" hidden="1"/>
    <cellStyle name="Lien hypertexte visité" xfId="3636" builtinId="9" hidden="1"/>
    <cellStyle name="Lien hypertexte visité" xfId="3638" builtinId="9" hidden="1"/>
    <cellStyle name="Lien hypertexte visité" xfId="3640" builtinId="9" hidden="1"/>
    <cellStyle name="Lien hypertexte visité" xfId="3642" builtinId="9" hidden="1"/>
    <cellStyle name="Lien hypertexte visité" xfId="3644" builtinId="9" hidden="1"/>
    <cellStyle name="Lien hypertexte visité" xfId="3646" builtinId="9" hidden="1"/>
    <cellStyle name="Lien hypertexte visité" xfId="3648" builtinId="9" hidden="1"/>
    <cellStyle name="Lien hypertexte visité" xfId="3650" builtinId="9" hidden="1"/>
    <cellStyle name="Lien hypertexte visité" xfId="3652" builtinId="9" hidden="1"/>
    <cellStyle name="Lien hypertexte visité" xfId="3654" builtinId="9" hidden="1"/>
    <cellStyle name="Lien hypertexte visité" xfId="3658" builtinId="9" hidden="1"/>
    <cellStyle name="Lien hypertexte visité" xfId="3660" builtinId="9" hidden="1"/>
    <cellStyle name="Lien hypertexte visité" xfId="3665" builtinId="9" hidden="1"/>
    <cellStyle name="Lien hypertexte visité" xfId="3667" builtinId="9" hidden="1"/>
    <cellStyle name="Lien hypertexte visité" xfId="3669" builtinId="9" hidden="1"/>
    <cellStyle name="Lien hypertexte visité" xfId="3671" builtinId="9" hidden="1"/>
    <cellStyle name="Lien hypertexte visité" xfId="3673" builtinId="9" hidden="1"/>
    <cellStyle name="Lien hypertexte visité" xfId="3677" builtinId="9" hidden="1"/>
    <cellStyle name="Lien hypertexte visité" xfId="3679" builtinId="9" hidden="1"/>
    <cellStyle name="Lien hypertexte visité" xfId="3681" builtinId="9" hidden="1"/>
    <cellStyle name="Lien hypertexte visité" xfId="3683" builtinId="9" hidden="1"/>
    <cellStyle name="Lien hypertexte visité" xfId="3685" builtinId="9" hidden="1"/>
    <cellStyle name="Lien hypertexte visité" xfId="3687" builtinId="9" hidden="1"/>
    <cellStyle name="Lien hypertexte visité" xfId="3689" builtinId="9" hidden="1"/>
    <cellStyle name="Lien hypertexte visité" xfId="3691" builtinId="9" hidden="1"/>
    <cellStyle name="Lien hypertexte visité" xfId="3693" builtinId="9" hidden="1"/>
    <cellStyle name="Lien hypertexte visité" xfId="3696" builtinId="9" hidden="1"/>
    <cellStyle name="Lien hypertexte visité" xfId="3698" builtinId="9" hidden="1"/>
    <cellStyle name="Lien hypertexte visité" xfId="3700" builtinId="9" hidden="1"/>
    <cellStyle name="Lien hypertexte visité" xfId="3702" builtinId="9" hidden="1"/>
    <cellStyle name="Lien hypertexte visité" xfId="3704" builtinId="9" hidden="1"/>
    <cellStyle name="Lien hypertexte visité" xfId="3706" builtinId="9" hidden="1"/>
    <cellStyle name="Lien hypertexte visité" xfId="3708" builtinId="9" hidden="1"/>
    <cellStyle name="Lien hypertexte visité" xfId="3710" builtinId="9" hidden="1"/>
    <cellStyle name="Lien hypertexte visité" xfId="3712" builtinId="9" hidden="1"/>
    <cellStyle name="Lien hypertexte visité" xfId="3714" builtinId="9" hidden="1"/>
    <cellStyle name="Lien hypertexte visité" xfId="3716" builtinId="9" hidden="1"/>
    <cellStyle name="Lien hypertexte visité" xfId="3718" builtinId="9" hidden="1"/>
    <cellStyle name="Lien hypertexte visité" xfId="3720" builtinId="9" hidden="1"/>
    <cellStyle name="Lien hypertexte visité" xfId="3722" builtinId="9" hidden="1"/>
    <cellStyle name="Lien hypertexte visité" xfId="3724" builtinId="9" hidden="1"/>
    <cellStyle name="Lien hypertexte visité" xfId="3726" builtinId="9" hidden="1"/>
    <cellStyle name="Lien hypertexte visité" xfId="3728" builtinId="9" hidden="1"/>
    <cellStyle name="Lien hypertexte visité" xfId="3730" builtinId="9" hidden="1"/>
    <cellStyle name="Lien hypertexte visité" xfId="3732" builtinId="9" hidden="1"/>
    <cellStyle name="Lien hypertexte visité" xfId="3734" builtinId="9" hidden="1"/>
    <cellStyle name="Lien hypertexte visité" xfId="3736" builtinId="9" hidden="1"/>
    <cellStyle name="Lien hypertexte visité" xfId="3738" builtinId="9" hidden="1"/>
    <cellStyle name="Lien hypertexte visité" xfId="3740" builtinId="9" hidden="1"/>
    <cellStyle name="Lien hypertexte visité" xfId="3742" builtinId="9" hidden="1"/>
    <cellStyle name="Lien hypertexte visité" xfId="3744" builtinId="9" hidden="1"/>
    <cellStyle name="Lien hypertexte visité" xfId="3746" builtinId="9" hidden="1"/>
    <cellStyle name="Lien hypertexte visité" xfId="3748" builtinId="9" hidden="1"/>
    <cellStyle name="Lien hypertexte visité" xfId="3750" builtinId="9" hidden="1"/>
    <cellStyle name="Lien hypertexte visité" xfId="3752" builtinId="9" hidden="1"/>
    <cellStyle name="Lien hypertexte visité" xfId="3754" builtinId="9" hidden="1"/>
    <cellStyle name="Lien hypertexte visité" xfId="3756" builtinId="9" hidden="1"/>
    <cellStyle name="Lien hypertexte visité" xfId="3758" builtinId="9" hidden="1"/>
    <cellStyle name="Lien hypertexte visité" xfId="3760" builtinId="9" hidden="1"/>
    <cellStyle name="Lien hypertexte visité" xfId="3762" builtinId="9" hidden="1"/>
    <cellStyle name="Lien hypertexte visité" xfId="3764" builtinId="9" hidden="1"/>
    <cellStyle name="Lien hypertexte visité" xfId="3766" builtinId="9" hidden="1"/>
    <cellStyle name="Lien hypertexte visité" xfId="3768" builtinId="9" hidden="1"/>
    <cellStyle name="Lien hypertexte visité" xfId="3770" builtinId="9" hidden="1"/>
    <cellStyle name="Lien hypertexte visité" xfId="3772" builtinId="9" hidden="1"/>
    <cellStyle name="Lien hypertexte visité" xfId="3774" builtinId="9" hidden="1"/>
    <cellStyle name="Lien hypertexte visité" xfId="3776" builtinId="9" hidden="1"/>
    <cellStyle name="Lien hypertexte visité" xfId="3778" builtinId="9" hidden="1"/>
    <cellStyle name="Lien hypertexte visité" xfId="3780" builtinId="9" hidden="1"/>
    <cellStyle name="Lien hypertexte visité" xfId="3782" builtinId="9" hidden="1"/>
    <cellStyle name="Lien hypertexte visité" xfId="3784" builtinId="9" hidden="1"/>
    <cellStyle name="Lien hypertexte visité" xfId="3786" builtinId="9" hidden="1"/>
    <cellStyle name="Lien hypertexte visité" xfId="3788" builtinId="9" hidden="1"/>
    <cellStyle name="Lien hypertexte visité" xfId="3790" builtinId="9" hidden="1"/>
    <cellStyle name="Lien hypertexte visité" xfId="3792" builtinId="9" hidden="1"/>
    <cellStyle name="Lien hypertexte visité" xfId="3794" builtinId="9" hidden="1"/>
    <cellStyle name="Lien hypertexte visité" xfId="3796" builtinId="9" hidden="1"/>
    <cellStyle name="Lien hypertexte visité" xfId="3798" builtinId="9" hidden="1"/>
    <cellStyle name="Lien hypertexte visité" xfId="3800" builtinId="9" hidden="1"/>
    <cellStyle name="Lien hypertexte visité" xfId="3802" builtinId="9" hidden="1"/>
    <cellStyle name="Lien hypertexte visité" xfId="3804" builtinId="9" hidden="1"/>
    <cellStyle name="Lien hypertexte visité" xfId="3806" builtinId="9" hidden="1"/>
    <cellStyle name="Lien hypertexte visité" xfId="3808" builtinId="9" hidden="1"/>
    <cellStyle name="Lien hypertexte visité" xfId="3810" builtinId="9" hidden="1"/>
    <cellStyle name="Lien hypertexte visité" xfId="3812" builtinId="9" hidden="1"/>
    <cellStyle name="Lien hypertexte visité" xfId="3814" builtinId="9" hidden="1"/>
    <cellStyle name="Lien hypertexte visité" xfId="3816" builtinId="9" hidden="1"/>
    <cellStyle name="Lien hypertexte visité" xfId="3818" builtinId="9" hidden="1"/>
    <cellStyle name="Lien hypertexte visité" xfId="3820" builtinId="9" hidden="1"/>
    <cellStyle name="Lien hypertexte visité" xfId="3822" builtinId="9" hidden="1"/>
    <cellStyle name="Lien hypertexte visité" xfId="3824" builtinId="9" hidden="1"/>
    <cellStyle name="Lien hypertexte visité" xfId="3826" builtinId="9" hidden="1"/>
    <cellStyle name="Lien hypertexte visité" xfId="3828" builtinId="9" hidden="1"/>
    <cellStyle name="Lien hypertexte visité" xfId="3830" builtinId="9" hidden="1"/>
    <cellStyle name="Lien hypertexte visité" xfId="3832" builtinId="9" hidden="1"/>
    <cellStyle name="Lien hypertexte visité" xfId="3834" builtinId="9" hidden="1"/>
    <cellStyle name="Lien hypertexte visité" xfId="3836" builtinId="9" hidden="1"/>
    <cellStyle name="Lien hypertexte visité" xfId="3838" builtinId="9" hidden="1"/>
    <cellStyle name="Lien hypertexte visité" xfId="3840" builtinId="9" hidden="1"/>
    <cellStyle name="Lien hypertexte visité" xfId="3842" builtinId="9" hidden="1"/>
    <cellStyle name="Lien hypertexte visité" xfId="3844" builtinId="9" hidden="1"/>
    <cellStyle name="Lien hypertexte visité" xfId="3846" builtinId="9" hidden="1"/>
    <cellStyle name="Lien hypertexte visité" xfId="3848" builtinId="9" hidden="1"/>
    <cellStyle name="Lien hypertexte visité" xfId="3850" builtinId="9" hidden="1"/>
    <cellStyle name="Lien hypertexte visité" xfId="3852" builtinId="9" hidden="1"/>
    <cellStyle name="Lien hypertexte visité" xfId="3854" builtinId="9" hidden="1"/>
    <cellStyle name="Lien hypertexte visité" xfId="3856" builtinId="9" hidden="1"/>
    <cellStyle name="Lien hypertexte visité" xfId="3858" builtinId="9" hidden="1"/>
    <cellStyle name="Lien hypertexte visité" xfId="3860" builtinId="9" hidden="1"/>
    <cellStyle name="Lien hypertexte visité" xfId="3862" builtinId="9" hidden="1"/>
    <cellStyle name="Lien hypertexte visité" xfId="3864" builtinId="9" hidden="1"/>
    <cellStyle name="Lien hypertexte visité" xfId="3866" builtinId="9" hidden="1"/>
    <cellStyle name="Lien hypertexte visité" xfId="3868" builtinId="9" hidden="1"/>
    <cellStyle name="Lien hypertexte visité" xfId="3870" builtinId="9" hidden="1"/>
    <cellStyle name="Lien hypertexte visité" xfId="3872" builtinId="9" hidden="1"/>
    <cellStyle name="Lien hypertexte visité" xfId="3874" builtinId="9" hidden="1"/>
    <cellStyle name="Lien hypertexte visité" xfId="3876" builtinId="9" hidden="1"/>
    <cellStyle name="Lien hypertexte visité" xfId="3878" builtinId="9" hidden="1"/>
    <cellStyle name="Lien hypertexte visité" xfId="3880" builtinId="9" hidden="1"/>
    <cellStyle name="Lien hypertexte visité" xfId="3882" builtinId="9" hidden="1"/>
    <cellStyle name="Lien hypertexte visité" xfId="3557" builtinId="9" hidden="1"/>
    <cellStyle name="Lien hypertexte visité" xfId="3887" builtinId="9" hidden="1"/>
    <cellStyle name="Lien hypertexte visité" xfId="3889" builtinId="9" hidden="1"/>
    <cellStyle name="Lien hypertexte visité" xfId="3891" builtinId="9" hidden="1"/>
    <cellStyle name="Lien hypertexte visité" xfId="3893" builtinId="9" hidden="1"/>
    <cellStyle name="Lien hypertexte visité" xfId="3895" builtinId="9" hidden="1"/>
    <cellStyle name="Lien hypertexte visité" xfId="3897" builtinId="9" hidden="1"/>
    <cellStyle name="Lien hypertexte visité" xfId="3899" builtinId="9" hidden="1"/>
    <cellStyle name="Lien hypertexte visité" xfId="3901" builtinId="9" hidden="1"/>
    <cellStyle name="Lien hypertexte visité" xfId="3903" builtinId="9" hidden="1"/>
    <cellStyle name="Lien hypertexte visité" xfId="3905" builtinId="9" hidden="1"/>
    <cellStyle name="Lien hypertexte visité" xfId="3907" builtinId="9" hidden="1"/>
    <cellStyle name="Lien hypertexte visité" xfId="3909" builtinId="9" hidden="1"/>
    <cellStyle name="Lien hypertexte visité" xfId="3911" builtinId="9" hidden="1"/>
    <cellStyle name="Lien hypertexte visité" xfId="3913" builtinId="9" hidden="1"/>
    <cellStyle name="Lien hypertexte visité" xfId="3915" builtinId="9" hidden="1"/>
    <cellStyle name="Lien hypertexte visité" xfId="3917" builtinId="9" hidden="1"/>
    <cellStyle name="Lien hypertexte visité" xfId="3919" builtinId="9" hidden="1"/>
    <cellStyle name="Lien hypertexte visité" xfId="3921" builtinId="9" hidden="1"/>
    <cellStyle name="Lien hypertexte visité" xfId="3923" builtinId="9" hidden="1"/>
    <cellStyle name="Lien hypertexte visité" xfId="1156" builtinId="9" hidden="1"/>
    <cellStyle name="Lien hypertexte visité" xfId="1158" builtinId="9" hidden="1"/>
    <cellStyle name="Lien hypertexte visité" xfId="3925" builtinId="9" hidden="1"/>
    <cellStyle name="Lien hypertexte visité" xfId="3927" builtinId="9" hidden="1"/>
    <cellStyle name="Lien hypertexte visité" xfId="3929" builtinId="9" hidden="1"/>
    <cellStyle name="Lien hypertexte visité" xfId="3931" builtinId="9" hidden="1"/>
    <cellStyle name="Lien hypertexte visité" xfId="3933" builtinId="9" hidden="1"/>
    <cellStyle name="Lien hypertexte visité" xfId="3935" builtinId="9" hidden="1"/>
    <cellStyle name="Lien hypertexte visité" xfId="3937" builtinId="9" hidden="1"/>
    <cellStyle name="Lien hypertexte visité" xfId="3939" builtinId="9" hidden="1"/>
    <cellStyle name="Lien hypertexte visité" xfId="3941" builtinId="9" hidden="1"/>
    <cellStyle name="Lien hypertexte visité" xfId="3943" builtinId="9" hidden="1"/>
    <cellStyle name="Lien hypertexte visité" xfId="3945" builtinId="9" hidden="1"/>
    <cellStyle name="Lien hypertexte visité" xfId="3947" builtinId="9" hidden="1"/>
    <cellStyle name="Lien hypertexte visité" xfId="3949" builtinId="9" hidden="1"/>
    <cellStyle name="Lien hypertexte visité" xfId="3951" builtinId="9" hidden="1"/>
    <cellStyle name="Lien hypertexte visité" xfId="3953" builtinId="9" hidden="1"/>
    <cellStyle name="Lien hypertexte visité" xfId="3955" builtinId="9" hidden="1"/>
    <cellStyle name="Lien hypertexte visité" xfId="3957" builtinId="9" hidden="1"/>
    <cellStyle name="Lien hypertexte visité" xfId="3959" builtinId="9" hidden="1"/>
    <cellStyle name="Lien hypertexte visité" xfId="3961" builtinId="9" hidden="1"/>
    <cellStyle name="Lien hypertexte visité" xfId="3963" builtinId="9" hidden="1"/>
    <cellStyle name="Lien hypertexte visité" xfId="3965" builtinId="9" hidden="1"/>
    <cellStyle name="Lien hypertexte visité" xfId="3967" builtinId="9" hidden="1"/>
    <cellStyle name="Lien hypertexte visité" xfId="3969" builtinId="9" hidden="1"/>
    <cellStyle name="Lien hypertexte visité" xfId="3971" builtinId="9" hidden="1"/>
    <cellStyle name="Lien hypertexte visité" xfId="3973" builtinId="9" hidden="1"/>
    <cellStyle name="Lien hypertexte visité" xfId="3975" builtinId="9" hidden="1"/>
    <cellStyle name="Lien hypertexte visité" xfId="3977" builtinId="9" hidden="1"/>
    <cellStyle name="Lien hypertexte visité" xfId="3979" builtinId="9" hidden="1"/>
    <cellStyle name="Lien hypertexte visité" xfId="3981" builtinId="9" hidden="1"/>
    <cellStyle name="Lien hypertexte visité" xfId="3983" builtinId="9" hidden="1"/>
    <cellStyle name="Lien hypertexte visité" xfId="3985" builtinId="9" hidden="1"/>
    <cellStyle name="Lien hypertexte visité" xfId="3987" builtinId="9" hidden="1"/>
    <cellStyle name="Lien hypertexte visité" xfId="3989" builtinId="9" hidden="1"/>
    <cellStyle name="Lien hypertexte visité" xfId="3991" builtinId="9" hidden="1"/>
    <cellStyle name="Lien hypertexte visité" xfId="3993" builtinId="9" hidden="1"/>
    <cellStyle name="Lien hypertexte visité" xfId="3995" builtinId="9" hidden="1"/>
    <cellStyle name="Lien hypertexte visité" xfId="3997" builtinId="9" hidden="1"/>
    <cellStyle name="Lien hypertexte visité" xfId="3999" builtinId="9" hidden="1"/>
    <cellStyle name="Lien hypertexte visité" xfId="4001" builtinId="9" hidden="1"/>
    <cellStyle name="Lien hypertexte visité" xfId="4003" builtinId="9" hidden="1"/>
    <cellStyle name="Lien hypertexte visité" xfId="4005" builtinId="9" hidden="1"/>
    <cellStyle name="Lien hypertexte visité" xfId="4007" builtinId="9" hidden="1"/>
    <cellStyle name="Lien hypertexte visité" xfId="4009" builtinId="9" hidden="1"/>
    <cellStyle name="Lien hypertexte visité" xfId="4011" builtinId="9" hidden="1"/>
    <cellStyle name="Lien hypertexte visité" xfId="4013" builtinId="9" hidden="1"/>
    <cellStyle name="Lien hypertexte visité" xfId="4015" builtinId="9" hidden="1"/>
    <cellStyle name="Lien hypertexte visité" xfId="4017" builtinId="9" hidden="1"/>
    <cellStyle name="Lien hypertexte visité" xfId="4019" builtinId="9" hidden="1"/>
    <cellStyle name="Lien hypertexte visité" xfId="4021" builtinId="9" hidden="1"/>
    <cellStyle name="Lien hypertexte visité" xfId="4023" builtinId="9" hidden="1"/>
    <cellStyle name="Lien hypertexte visité" xfId="4025" builtinId="9" hidden="1"/>
    <cellStyle name="Lien hypertexte visité" xfId="4027" builtinId="9" hidden="1"/>
    <cellStyle name="Lien hypertexte visité" xfId="4029" builtinId="9" hidden="1"/>
    <cellStyle name="Lien hypertexte visité" xfId="4031" builtinId="9" hidden="1"/>
    <cellStyle name="Lien hypertexte visité" xfId="4033" builtinId="9" hidden="1"/>
    <cellStyle name="Lien hypertexte visité" xfId="4035" builtinId="9" hidden="1"/>
    <cellStyle name="Lien hypertexte visité" xfId="4037" builtinId="9" hidden="1"/>
    <cellStyle name="Lien hypertexte visité" xfId="4039" builtinId="9" hidden="1"/>
    <cellStyle name="Lien hypertexte visité" xfId="4041" builtinId="9" hidden="1"/>
    <cellStyle name="Lien hypertexte visité" xfId="4043" builtinId="9" hidden="1"/>
    <cellStyle name="Lien hypertexte visité" xfId="4045" builtinId="9" hidden="1"/>
    <cellStyle name="Lien hypertexte visité" xfId="4047" builtinId="9" hidden="1"/>
    <cellStyle name="Lien hypertexte visité" xfId="4049" builtinId="9" hidden="1"/>
    <cellStyle name="Lien hypertexte visité" xfId="4051" builtinId="9" hidden="1"/>
    <cellStyle name="Lien hypertexte visité" xfId="4053" builtinId="9" hidden="1"/>
    <cellStyle name="Lien hypertexte visité" xfId="4055" builtinId="9" hidden="1"/>
    <cellStyle name="Lien hypertexte visité" xfId="4057" builtinId="9" hidden="1"/>
    <cellStyle name="Lien hypertexte visité" xfId="4059" builtinId="9" hidden="1"/>
    <cellStyle name="Lien hypertexte visité" xfId="4061" builtinId="9" hidden="1"/>
    <cellStyle name="Lien hypertexte visité" xfId="4063" builtinId="9" hidden="1"/>
    <cellStyle name="Lien hypertexte visité" xfId="4065" builtinId="9" hidden="1"/>
    <cellStyle name="Lien hypertexte visité" xfId="4067" builtinId="9" hidden="1"/>
    <cellStyle name="Lien hypertexte visité" xfId="4069" builtinId="9" hidden="1"/>
    <cellStyle name="Lien hypertexte visité" xfId="4071" builtinId="9" hidden="1"/>
    <cellStyle name="Lien hypertexte visité" xfId="4073" builtinId="9" hidden="1"/>
    <cellStyle name="Lien hypertexte visité" xfId="4075" builtinId="9" hidden="1"/>
    <cellStyle name="Lien hypertexte visité" xfId="4077" builtinId="9" hidden="1"/>
    <cellStyle name="Lien hypertexte visité" xfId="4079" builtinId="9" hidden="1"/>
    <cellStyle name="Lien hypertexte visité" xfId="4081" builtinId="9" hidden="1"/>
    <cellStyle name="Lien hypertexte visité" xfId="4083" builtinId="9" hidden="1"/>
    <cellStyle name="Lien hypertexte visité" xfId="4085" builtinId="9" hidden="1"/>
    <cellStyle name="Lien hypertexte visité" xfId="4087" builtinId="9" hidden="1"/>
    <cellStyle name="Lien hypertexte visité" xfId="4089" builtinId="9" hidden="1"/>
    <cellStyle name="Lien hypertexte visité" xfId="4091" builtinId="9" hidden="1"/>
    <cellStyle name="Lien hypertexte visité" xfId="4093" builtinId="9" hidden="1"/>
    <cellStyle name="Lien hypertexte visité" xfId="4095" builtinId="9" hidden="1"/>
    <cellStyle name="Lien hypertexte visité" xfId="4097" builtinId="9" hidden="1"/>
    <cellStyle name="Lien hypertexte visité" xfId="4099" builtinId="9" hidden="1"/>
    <cellStyle name="Lien hypertexte visité" xfId="4101" builtinId="9" hidden="1"/>
    <cellStyle name="Lien hypertexte visité" xfId="4103" builtinId="9" hidden="1"/>
    <cellStyle name="Lien hypertexte visité" xfId="4105" builtinId="9" hidden="1"/>
    <cellStyle name="Lien hypertexte visité" xfId="4107" builtinId="9" hidden="1"/>
    <cellStyle name="Lien hypertexte visité" xfId="4109" builtinId="9" hidden="1"/>
    <cellStyle name="Lien hypertexte visité" xfId="4111" builtinId="9" hidden="1"/>
    <cellStyle name="Lien hypertexte visité" xfId="4113" builtinId="9" hidden="1"/>
    <cellStyle name="Lien hypertexte visité" xfId="4115" builtinId="9" hidden="1"/>
    <cellStyle name="Lien hypertexte visité" xfId="4117" builtinId="9" hidden="1"/>
    <cellStyle name="Lien hypertexte visité" xfId="4119" builtinId="9" hidden="1"/>
    <cellStyle name="Lien hypertexte visité" xfId="4121" builtinId="9" hidden="1"/>
    <cellStyle name="Lien hypertexte visité" xfId="4123" builtinId="9" hidden="1"/>
    <cellStyle name="Lien hypertexte visité" xfId="4125" builtinId="9" hidden="1"/>
    <cellStyle name="Lien hypertexte visité" xfId="4127" builtinId="9" hidden="1"/>
    <cellStyle name="Lien hypertexte visité" xfId="4129" builtinId="9" hidden="1"/>
    <cellStyle name="Lien hypertexte visité" xfId="4131" builtinId="9" hidden="1"/>
    <cellStyle name="Lien hypertexte visité" xfId="4133" builtinId="9" hidden="1"/>
    <cellStyle name="Lien hypertexte visité" xfId="4135" builtinId="9" hidden="1"/>
    <cellStyle name="Lien hypertexte visité" xfId="4137" builtinId="9" hidden="1"/>
    <cellStyle name="Lien hypertexte visité" xfId="4139" builtinId="9" hidden="1"/>
    <cellStyle name="Lien hypertexte visité" xfId="4141" builtinId="9" hidden="1"/>
    <cellStyle name="Lien hypertexte visité" xfId="4143" builtinId="9" hidden="1"/>
    <cellStyle name="Lien hypertexte visité" xfId="4145" builtinId="9" hidden="1"/>
    <cellStyle name="Lien hypertexte visité" xfId="4147" builtinId="9" hidden="1"/>
    <cellStyle name="Lien hypertexte visité" xfId="4149" builtinId="9" hidden="1"/>
    <cellStyle name="Lien hypertexte visité" xfId="4151" builtinId="9" hidden="1"/>
    <cellStyle name="Lien hypertexte visité" xfId="4153" builtinId="9" hidden="1"/>
    <cellStyle name="Lien hypertexte visité" xfId="4155" builtinId="9" hidden="1"/>
    <cellStyle name="Lien hypertexte visité" xfId="4157" builtinId="9" hidden="1"/>
    <cellStyle name="Lien hypertexte visité" xfId="4159" builtinId="9" hidden="1"/>
    <cellStyle name="Lien hypertexte visité" xfId="4161" builtinId="9" hidden="1"/>
    <cellStyle name="Lien hypertexte visité" xfId="4163" builtinId="9" hidden="1"/>
    <cellStyle name="Lien hypertexte visité" xfId="4165" builtinId="9" hidden="1"/>
    <cellStyle name="Lien hypertexte visité" xfId="4167" builtinId="9" hidden="1"/>
    <cellStyle name="Lien hypertexte visité" xfId="4169" builtinId="9" hidden="1"/>
    <cellStyle name="Lien hypertexte visité" xfId="4171" builtinId="9" hidden="1"/>
    <cellStyle name="Lien hypertexte visité" xfId="4173" builtinId="9" hidden="1"/>
    <cellStyle name="Lien hypertexte visité" xfId="4175" builtinId="9" hidden="1"/>
    <cellStyle name="Lien hypertexte visité" xfId="4177" builtinId="9" hidden="1"/>
    <cellStyle name="Lien hypertexte visité" xfId="4179" builtinId="9" hidden="1"/>
    <cellStyle name="Lien hypertexte visité" xfId="4181" builtinId="9" hidden="1"/>
    <cellStyle name="Lien hypertexte visité" xfId="4183" builtinId="9" hidden="1"/>
    <cellStyle name="Lien hypertexte visité" xfId="4185" builtinId="9" hidden="1"/>
    <cellStyle name="Lien hypertexte visité" xfId="4187" builtinId="9" hidden="1"/>
    <cellStyle name="Lien hypertexte visité" xfId="4189" builtinId="9" hidden="1"/>
    <cellStyle name="Lien hypertexte visité" xfId="4191" builtinId="9" hidden="1"/>
    <cellStyle name="Lien hypertexte visité" xfId="4193" builtinId="9" hidden="1"/>
    <cellStyle name="Lien hypertexte visité" xfId="4195" builtinId="9" hidden="1"/>
    <cellStyle name="Lien hypertexte visité" xfId="4197" builtinId="9" hidden="1"/>
    <cellStyle name="Lien hypertexte visité" xfId="4199" builtinId="9" hidden="1"/>
    <cellStyle name="Lien hypertexte visité" xfId="4201" builtinId="9" hidden="1"/>
    <cellStyle name="Lien hypertexte visité" xfId="4203" builtinId="9" hidden="1"/>
    <cellStyle name="Lien hypertexte visité" xfId="4205" builtinId="9" hidden="1"/>
    <cellStyle name="Lien hypertexte visité" xfId="4207" builtinId="9" hidden="1"/>
    <cellStyle name="Lien hypertexte visité" xfId="4209" builtinId="9" hidden="1"/>
    <cellStyle name="Lien hypertexte visité" xfId="4211" builtinId="9" hidden="1"/>
    <cellStyle name="Lien hypertexte visité" xfId="4213" builtinId="9" hidden="1"/>
    <cellStyle name="Lien hypertexte visité" xfId="4215" builtinId="9" hidden="1"/>
    <cellStyle name="Lien hypertexte visité" xfId="4217" builtinId="9" hidden="1"/>
    <cellStyle name="Lien hypertexte visité" xfId="4219" builtinId="9" hidden="1"/>
    <cellStyle name="Lien hypertexte visité" xfId="4221" builtinId="9" hidden="1"/>
    <cellStyle name="Lien hypertexte visité" xfId="4223" builtinId="9" hidden="1"/>
    <cellStyle name="Lien hypertexte visité" xfId="4225" builtinId="9" hidden="1"/>
    <cellStyle name="Lien hypertexte visité" xfId="4227" builtinId="9" hidden="1"/>
    <cellStyle name="Lien hypertexte visité" xfId="4229" builtinId="9" hidden="1"/>
    <cellStyle name="Lien hypertexte visité" xfId="4231" builtinId="9" hidden="1"/>
    <cellStyle name="Lien hypertexte visité" xfId="4233" builtinId="9" hidden="1"/>
    <cellStyle name="Lien hypertexte visité" xfId="4235" builtinId="9" hidden="1"/>
    <cellStyle name="Lien hypertexte visité" xfId="4237" builtinId="9" hidden="1"/>
    <cellStyle name="Lien hypertexte visité" xfId="4239" builtinId="9" hidden="1"/>
    <cellStyle name="Lien hypertexte visité" xfId="4241" builtinId="9" hidden="1"/>
    <cellStyle name="Lien hypertexte visité" xfId="4243" builtinId="9" hidden="1"/>
    <cellStyle name="Lien hypertexte visité" xfId="4245" builtinId="9" hidden="1"/>
    <cellStyle name="Lien hypertexte visité" xfId="4247" builtinId="9" hidden="1"/>
    <cellStyle name="Lien hypertexte visité" xfId="4249" builtinId="9" hidden="1"/>
    <cellStyle name="Lien hypertexte visité" xfId="4251" builtinId="9" hidden="1"/>
    <cellStyle name="Lien hypertexte visité" xfId="4253" builtinId="9" hidden="1"/>
    <cellStyle name="Lien hypertexte visité" xfId="4255" builtinId="9" hidden="1"/>
    <cellStyle name="Lien hypertexte visité" xfId="4257" builtinId="9" hidden="1"/>
    <cellStyle name="Lien hypertexte visité" xfId="4259" builtinId="9" hidden="1"/>
    <cellStyle name="Lien hypertexte visité" xfId="4261" builtinId="9" hidden="1"/>
    <cellStyle name="Lien hypertexte visité" xfId="4263" builtinId="9" hidden="1"/>
    <cellStyle name="Lien hypertexte visité" xfId="4265" builtinId="9" hidden="1"/>
    <cellStyle name="Lien hypertexte visité" xfId="4267" builtinId="9" hidden="1"/>
    <cellStyle name="Lien hypertexte visité" xfId="4269" builtinId="9" hidden="1"/>
    <cellStyle name="Lien hypertexte visité" xfId="4271" builtinId="9" hidden="1"/>
    <cellStyle name="Lien hypertexte visité" xfId="4273" builtinId="9" hidden="1"/>
    <cellStyle name="Lien hypertexte visité" xfId="4275" builtinId="9" hidden="1"/>
    <cellStyle name="Lien hypertexte visité" xfId="4277" builtinId="9" hidden="1"/>
    <cellStyle name="Lien hypertexte visité" xfId="4279" builtinId="9" hidden="1"/>
    <cellStyle name="Lien hypertexte visité" xfId="4281" builtinId="9" hidden="1"/>
    <cellStyle name="Lien hypertexte visité" xfId="4283" builtinId="9" hidden="1"/>
    <cellStyle name="Lien hypertexte visité" xfId="4285" builtinId="9" hidden="1"/>
    <cellStyle name="Lien hypertexte visité" xfId="4287" builtinId="9" hidden="1"/>
    <cellStyle name="Lien hypertexte visité" xfId="4289" builtinId="9" hidden="1"/>
    <cellStyle name="Lien hypertexte visité" xfId="4291" builtinId="9" hidden="1"/>
    <cellStyle name="Lien hypertexte visité" xfId="4293" builtinId="9" hidden="1"/>
    <cellStyle name="Lien hypertexte visité" xfId="4295" builtinId="9" hidden="1"/>
    <cellStyle name="Lien hypertexte visité" xfId="4297" builtinId="9" hidden="1"/>
    <cellStyle name="Lien hypertexte visité" xfId="4299" builtinId="9" hidden="1"/>
    <cellStyle name="Lien hypertexte visité" xfId="4301" builtinId="9" hidden="1"/>
    <cellStyle name="Lien hypertexte visité" xfId="4303" builtinId="9" hidden="1"/>
    <cellStyle name="Lien hypertexte visité" xfId="4305" builtinId="9" hidden="1"/>
    <cellStyle name="Lien hypertexte visité" xfId="4307" builtinId="9" hidden="1"/>
    <cellStyle name="Lien hypertexte visité" xfId="4309" builtinId="9" hidden="1"/>
    <cellStyle name="Lien hypertexte visité" xfId="4311" builtinId="9" hidden="1"/>
    <cellStyle name="Lien hypertexte visité" xfId="4313" builtinId="9" hidden="1"/>
    <cellStyle name="Lien hypertexte visité" xfId="4315" builtinId="9" hidden="1"/>
    <cellStyle name="Lien hypertexte visité" xfId="4317" builtinId="9" hidden="1"/>
    <cellStyle name="Lien hypertexte visité" xfId="4319" builtinId="9" hidden="1"/>
    <cellStyle name="Lien hypertexte visité" xfId="4321" builtinId="9" hidden="1"/>
    <cellStyle name="Lien hypertexte visité" xfId="4323" builtinId="9" hidden="1"/>
    <cellStyle name="Lien hypertexte visité" xfId="4325" builtinId="9" hidden="1"/>
    <cellStyle name="Lien hypertexte visité" xfId="4327" builtinId="9" hidden="1"/>
    <cellStyle name="Lien hypertexte visité" xfId="4329" builtinId="9" hidden="1"/>
    <cellStyle name="Lien hypertexte visité" xfId="4331" builtinId="9" hidden="1"/>
    <cellStyle name="Lien hypertexte visité" xfId="4333" builtinId="9" hidden="1"/>
    <cellStyle name="Lien hypertexte visité" xfId="4335" builtinId="9" hidden="1"/>
    <cellStyle name="Lien hypertexte visité" xfId="4337" builtinId="9" hidden="1"/>
    <cellStyle name="Lien hypertexte visité" xfId="4339" builtinId="9" hidden="1"/>
    <cellStyle name="Lien hypertexte visité" xfId="4341" builtinId="9" hidden="1"/>
    <cellStyle name="Lien hypertexte visité" xfId="4343" builtinId="9" hidden="1"/>
    <cellStyle name="Lien hypertexte visité" xfId="4345" builtinId="9" hidden="1"/>
    <cellStyle name="Lien hypertexte visité" xfId="4347" builtinId="9" hidden="1"/>
    <cellStyle name="Lien hypertexte visité" xfId="4349" builtinId="9" hidden="1"/>
    <cellStyle name="Lien hypertexte visité" xfId="4351" builtinId="9" hidden="1"/>
    <cellStyle name="Lien hypertexte visité" xfId="4353" builtinId="9" hidden="1"/>
    <cellStyle name="Lien hypertexte visité" xfId="4355" builtinId="9" hidden="1"/>
    <cellStyle name="Lien hypertexte visité" xfId="4357" builtinId="9" hidden="1"/>
    <cellStyle name="Lien hypertexte visité" xfId="4359" builtinId="9" hidden="1"/>
    <cellStyle name="Lien hypertexte visité" xfId="4361" builtinId="9" hidden="1"/>
    <cellStyle name="Lien hypertexte visité" xfId="4363" builtinId="9" hidden="1"/>
    <cellStyle name="Lien hypertexte visité" xfId="4365" builtinId="9" hidden="1"/>
    <cellStyle name="Lien hypertexte visité" xfId="4367" builtinId="9" hidden="1"/>
    <cellStyle name="Lien hypertexte visité" xfId="4369" builtinId="9" hidden="1"/>
    <cellStyle name="Lien hypertexte visité" xfId="4371" builtinId="9" hidden="1"/>
    <cellStyle name="Lien hypertexte visité" xfId="4373" builtinId="9" hidden="1"/>
    <cellStyle name="Lien hypertexte visité" xfId="4375" builtinId="9" hidden="1"/>
    <cellStyle name="Lien hypertexte visité" xfId="4377" builtinId="9" hidden="1"/>
    <cellStyle name="Lien hypertexte visité" xfId="4379" builtinId="9" hidden="1"/>
    <cellStyle name="Lien hypertexte visité" xfId="4381" builtinId="9" hidden="1"/>
    <cellStyle name="Lien hypertexte visité" xfId="4383" builtinId="9" hidden="1"/>
    <cellStyle name="Lien hypertexte visité" xfId="4385" builtinId="9" hidden="1"/>
    <cellStyle name="Lien hypertexte visité" xfId="4387" builtinId="9" hidden="1"/>
    <cellStyle name="Lien hypertexte visité" xfId="4389" builtinId="9" hidden="1"/>
    <cellStyle name="Lien hypertexte visité" xfId="4391" builtinId="9" hidden="1"/>
    <cellStyle name="Lien hypertexte visité" xfId="4393" builtinId="9" hidden="1"/>
    <cellStyle name="Lien hypertexte visité" xfId="4395" builtinId="9" hidden="1"/>
    <cellStyle name="Lien hypertexte visité" xfId="4397" builtinId="9" hidden="1"/>
    <cellStyle name="Lien hypertexte visité" xfId="4399" builtinId="9" hidden="1"/>
    <cellStyle name="Lien hypertexte visité" xfId="4401" builtinId="9" hidden="1"/>
    <cellStyle name="Lien hypertexte visité" xfId="4403" builtinId="9" hidden="1"/>
    <cellStyle name="Lien hypertexte visité" xfId="4405" builtinId="9" hidden="1"/>
    <cellStyle name="Lien hypertexte visité" xfId="4407" builtinId="9" hidden="1"/>
    <cellStyle name="Lien hypertexte visité" xfId="4409" builtinId="9" hidden="1"/>
    <cellStyle name="Lien hypertexte visité" xfId="4411" builtinId="9" hidden="1"/>
    <cellStyle name="Lien hypertexte visité" xfId="4413" builtinId="9" hidden="1"/>
    <cellStyle name="Lien hypertexte visité" xfId="4415" builtinId="9" hidden="1"/>
    <cellStyle name="Lien hypertexte visité" xfId="4417" builtinId="9" hidden="1"/>
    <cellStyle name="Lien hypertexte visité" xfId="4419" builtinId="9" hidden="1"/>
    <cellStyle name="Lien hypertexte visité" xfId="4421" builtinId="9" hidden="1"/>
    <cellStyle name="Lien hypertexte visité" xfId="4423" builtinId="9" hidden="1"/>
    <cellStyle name="Lien hypertexte visité" xfId="4425" builtinId="9" hidden="1"/>
    <cellStyle name="Lien hypertexte visité" xfId="4427" builtinId="9" hidden="1"/>
    <cellStyle name="Lien hypertexte visité" xfId="4429" builtinId="9" hidden="1"/>
    <cellStyle name="Lien hypertexte visité" xfId="4431" builtinId="9" hidden="1"/>
    <cellStyle name="Lien hypertexte visité" xfId="4433" builtinId="9" hidden="1"/>
    <cellStyle name="Lien hypertexte visité" xfId="4435" builtinId="9" hidden="1"/>
    <cellStyle name="Lien hypertexte visité" xfId="4437" builtinId="9" hidden="1"/>
    <cellStyle name="Lien hypertexte visité" xfId="4439" builtinId="9" hidden="1"/>
    <cellStyle name="Lien hypertexte visité" xfId="4441" builtinId="9" hidden="1"/>
    <cellStyle name="Lien hypertexte visité" xfId="4443" builtinId="9" hidden="1"/>
    <cellStyle name="Lien hypertexte visité" xfId="4445" builtinId="9" hidden="1"/>
    <cellStyle name="Lien hypertexte visité" xfId="4447" builtinId="9" hidden="1"/>
    <cellStyle name="Lien hypertexte visité" xfId="4449" builtinId="9" hidden="1"/>
    <cellStyle name="Lien hypertexte visité" xfId="4451" builtinId="9" hidden="1"/>
    <cellStyle name="Lien hypertexte visité" xfId="4453" builtinId="9" hidden="1"/>
    <cellStyle name="Lien hypertexte visité" xfId="4455" builtinId="9" hidden="1"/>
    <cellStyle name="Lien hypertexte visité" xfId="4457" builtinId="9" hidden="1"/>
    <cellStyle name="Lien hypertexte visité" xfId="4459" builtinId="9" hidden="1"/>
    <cellStyle name="Lien hypertexte visité" xfId="4461" builtinId="9" hidden="1"/>
    <cellStyle name="Lien hypertexte visité" xfId="4463" builtinId="9" hidden="1"/>
    <cellStyle name="Lien hypertexte visité" xfId="4465" builtinId="9" hidden="1"/>
    <cellStyle name="Lien hypertexte visité" xfId="4467" builtinId="9" hidden="1"/>
    <cellStyle name="Lien hypertexte visité" xfId="4469" builtinId="9" hidden="1"/>
    <cellStyle name="Lien hypertexte visité" xfId="4471" builtinId="9" hidden="1"/>
    <cellStyle name="Lien hypertexte visité" xfId="4473" builtinId="9" hidden="1"/>
    <cellStyle name="Lien hypertexte visité" xfId="4475" builtinId="9" hidden="1"/>
    <cellStyle name="Lien hypertexte visité" xfId="4477" builtinId="9" hidden="1"/>
    <cellStyle name="Lien hypertexte visité" xfId="4479" builtinId="9" hidden="1"/>
    <cellStyle name="Lien hypertexte visité" xfId="4481" builtinId="9" hidden="1"/>
    <cellStyle name="Lien hypertexte visité" xfId="4483" builtinId="9" hidden="1"/>
    <cellStyle name="Lien hypertexte visité" xfId="4485" builtinId="9" hidden="1"/>
    <cellStyle name="Lien hypertexte visité" xfId="4487" builtinId="9" hidden="1"/>
    <cellStyle name="Lien hypertexte visité" xfId="4489" builtinId="9" hidden="1"/>
    <cellStyle name="Lien hypertexte visité" xfId="4491" builtinId="9" hidden="1"/>
    <cellStyle name="Lien hypertexte visité" xfId="4493" builtinId="9" hidden="1"/>
    <cellStyle name="Lien hypertexte visité" xfId="4495" builtinId="9" hidden="1"/>
    <cellStyle name="Lien hypertexte visité" xfId="4497" builtinId="9" hidden="1"/>
    <cellStyle name="Lien hypertexte visité" xfId="4499" builtinId="9" hidden="1"/>
    <cellStyle name="Lien hypertexte visité" xfId="4501" builtinId="9" hidden="1"/>
    <cellStyle name="Lien hypertexte visité" xfId="4503" builtinId="9" hidden="1"/>
    <cellStyle name="Lien hypertexte visité" xfId="4505" builtinId="9" hidden="1"/>
    <cellStyle name="Lien hypertexte visité" xfId="4507" builtinId="9" hidden="1"/>
    <cellStyle name="Lien hypertexte visité" xfId="4509" builtinId="9" hidden="1"/>
    <cellStyle name="Lien hypertexte visité" xfId="4511" builtinId="9" hidden="1"/>
    <cellStyle name="Lien hypertexte visité" xfId="4513" builtinId="9" hidden="1"/>
    <cellStyle name="Lien hypertexte visité" xfId="4515" builtinId="9" hidden="1"/>
    <cellStyle name="Lien hypertexte visité" xfId="4517" builtinId="9" hidden="1"/>
    <cellStyle name="Lien hypertexte visité" xfId="4519" builtinId="9" hidden="1"/>
    <cellStyle name="Lien hypertexte visité" xfId="4521" builtinId="9" hidden="1"/>
    <cellStyle name="Lien hypertexte visité" xfId="4523" builtinId="9" hidden="1"/>
    <cellStyle name="Lien hypertexte visité" xfId="4525" builtinId="9" hidden="1"/>
    <cellStyle name="Lien hypertexte visité" xfId="4527" builtinId="9" hidden="1"/>
    <cellStyle name="Lien hypertexte visité" xfId="4529" builtinId="9" hidden="1"/>
    <cellStyle name="Lien hypertexte visité" xfId="4531" builtinId="9" hidden="1"/>
    <cellStyle name="Lien hypertexte visité" xfId="4533" builtinId="9" hidden="1"/>
    <cellStyle name="Lien hypertexte visité" xfId="4535" builtinId="9" hidden="1"/>
    <cellStyle name="Lien hypertexte visité" xfId="4537" builtinId="9" hidden="1"/>
    <cellStyle name="Lien hypertexte visité" xfId="4539" builtinId="9" hidden="1"/>
    <cellStyle name="Lien hypertexte visité" xfId="4541" builtinId="9" hidden="1"/>
    <cellStyle name="Lien hypertexte visité" xfId="4543" builtinId="9" hidden="1"/>
    <cellStyle name="Lien hypertexte visité" xfId="4545" builtinId="9" hidden="1"/>
    <cellStyle name="Lien hypertexte visité" xfId="4547" builtinId="9" hidden="1"/>
    <cellStyle name="Lien hypertexte visité" xfId="4549" builtinId="9" hidden="1"/>
    <cellStyle name="Lien hypertexte visité" xfId="4551" builtinId="9" hidden="1"/>
    <cellStyle name="Lien hypertexte visité" xfId="4553" builtinId="9" hidden="1"/>
    <cellStyle name="Lien hypertexte visité" xfId="4555" builtinId="9" hidden="1"/>
    <cellStyle name="Lien hypertexte visité" xfId="4557" builtinId="9" hidden="1"/>
    <cellStyle name="Lien hypertexte visité" xfId="4559" builtinId="9" hidden="1"/>
    <cellStyle name="Lien hypertexte visité" xfId="4561" builtinId="9" hidden="1"/>
    <cellStyle name="Lien hypertexte visité" xfId="4563" builtinId="9" hidden="1"/>
    <cellStyle name="Lien hypertexte visité" xfId="4565" builtinId="9" hidden="1"/>
    <cellStyle name="Lien hypertexte visité" xfId="4567" builtinId="9" hidden="1"/>
    <cellStyle name="Lien hypertexte visité" xfId="4569" builtinId="9" hidden="1"/>
    <cellStyle name="Lien hypertexte visité" xfId="4571" builtinId="9" hidden="1"/>
    <cellStyle name="Lien hypertexte visité" xfId="4573" builtinId="9" hidden="1"/>
    <cellStyle name="Lien hypertexte visité" xfId="4575" builtinId="9" hidden="1"/>
    <cellStyle name="Lien hypertexte visité" xfId="4577" builtinId="9" hidden="1"/>
    <cellStyle name="Lien hypertexte visité" xfId="4579" builtinId="9" hidden="1"/>
    <cellStyle name="Lien hypertexte visité" xfId="4581" builtinId="9" hidden="1"/>
    <cellStyle name="Lien hypertexte visité" xfId="4583" builtinId="9" hidden="1"/>
    <cellStyle name="Lien hypertexte visité" xfId="4585" builtinId="9" hidden="1"/>
    <cellStyle name="Lien hypertexte visité" xfId="4587" builtinId="9" hidden="1"/>
    <cellStyle name="Lien hypertexte visité" xfId="4589" builtinId="9" hidden="1"/>
    <cellStyle name="Lien hypertexte visité" xfId="4591" builtinId="9" hidden="1"/>
    <cellStyle name="Lien hypertexte visité" xfId="4593" builtinId="9" hidden="1"/>
    <cellStyle name="Lien hypertexte visité" xfId="4595" builtinId="9" hidden="1"/>
    <cellStyle name="Lien hypertexte visité" xfId="4597" builtinId="9" hidden="1"/>
    <cellStyle name="Lien hypertexte visité" xfId="4599" builtinId="9" hidden="1"/>
    <cellStyle name="Lien hypertexte visité" xfId="4601" builtinId="9" hidden="1"/>
    <cellStyle name="Lien hypertexte visité" xfId="4603" builtinId="9" hidden="1"/>
    <cellStyle name="Lien hypertexte visité" xfId="4605" builtinId="9" hidden="1"/>
    <cellStyle name="Lien hypertexte visité" xfId="4607" builtinId="9" hidden="1"/>
    <cellStyle name="Lien hypertexte visité" xfId="4609" builtinId="9" hidden="1"/>
    <cellStyle name="Lien hypertexte visité" xfId="4611" builtinId="9" hidden="1"/>
    <cellStyle name="Lien hypertexte visité" xfId="4613" builtinId="9" hidden="1"/>
    <cellStyle name="Lien hypertexte visité" xfId="4615" builtinId="9" hidden="1"/>
    <cellStyle name="Lien hypertexte visité" xfId="4617" builtinId="9" hidden="1"/>
    <cellStyle name="Lien hypertexte visité" xfId="4619" builtinId="9" hidden="1"/>
    <cellStyle name="Lien hypertexte visité" xfId="4621" builtinId="9" hidden="1"/>
    <cellStyle name="Lien hypertexte visité" xfId="4623" builtinId="9" hidden="1"/>
    <cellStyle name="Lien hypertexte visité" xfId="4625" builtinId="9" hidden="1"/>
    <cellStyle name="Lien hypertexte visité" xfId="4627" builtinId="9" hidden="1"/>
    <cellStyle name="Lien hypertexte visité" xfId="4629" builtinId="9" hidden="1"/>
    <cellStyle name="Lien hypertexte visité" xfId="4631" builtinId="9" hidden="1"/>
    <cellStyle name="Lien hypertexte visité" xfId="4633" builtinId="9" hidden="1"/>
    <cellStyle name="Lien hypertexte visité" xfId="4635" builtinId="9" hidden="1"/>
    <cellStyle name="Lien hypertexte visité" xfId="4637" builtinId="9" hidden="1"/>
    <cellStyle name="Lien hypertexte visité" xfId="4639" builtinId="9" hidden="1"/>
    <cellStyle name="Lien hypertexte visité" xfId="4641" builtinId="9" hidden="1"/>
    <cellStyle name="Lien hypertexte visité" xfId="4643" builtinId="9" hidden="1"/>
    <cellStyle name="Lien hypertexte visité" xfId="4645" builtinId="9" hidden="1"/>
    <cellStyle name="Lien hypertexte visité" xfId="4647" builtinId="9" hidden="1"/>
    <cellStyle name="Lien hypertexte visité" xfId="4649" builtinId="9" hidden="1"/>
    <cellStyle name="Lien hypertexte visité" xfId="4651" builtinId="9" hidden="1"/>
    <cellStyle name="Lien hypertexte visité" xfId="4653" builtinId="9" hidden="1"/>
    <cellStyle name="Lien hypertexte visité" xfId="4655" builtinId="9" hidden="1"/>
    <cellStyle name="Lien hypertexte visité" xfId="4657" builtinId="9" hidden="1"/>
    <cellStyle name="Lien hypertexte visité" xfId="4659" builtinId="9" hidden="1"/>
    <cellStyle name="Lien hypertexte visité" xfId="4661" builtinId="9" hidden="1"/>
    <cellStyle name="Lien hypertexte visité" xfId="4663" builtinId="9" hidden="1"/>
    <cellStyle name="Lien hypertexte visité" xfId="4665" builtinId="9" hidden="1"/>
    <cellStyle name="Lien hypertexte visité" xfId="4667" builtinId="9" hidden="1"/>
    <cellStyle name="Lien hypertexte visité" xfId="4669" builtinId="9" hidden="1"/>
    <cellStyle name="Lien hypertexte visité" xfId="4671" builtinId="9" hidden="1"/>
    <cellStyle name="Lien hypertexte visité" xfId="4673" builtinId="9" hidden="1"/>
    <cellStyle name="Lien hypertexte visité" xfId="4675" builtinId="9" hidden="1"/>
    <cellStyle name="Lien hypertexte visité" xfId="4677" builtinId="9" hidden="1"/>
    <cellStyle name="Lien hypertexte visité" xfId="4679" builtinId="9" hidden="1"/>
    <cellStyle name="Lien hypertexte visité" xfId="4681" builtinId="9" hidden="1"/>
    <cellStyle name="Lien hypertexte visité" xfId="4683" builtinId="9" hidden="1"/>
    <cellStyle name="Lien hypertexte visité" xfId="4685" builtinId="9" hidden="1"/>
    <cellStyle name="Lien hypertexte visité" xfId="4687" builtinId="9" hidden="1"/>
    <cellStyle name="Lien hypertexte visité" xfId="4689" builtinId="9" hidden="1"/>
    <cellStyle name="Lien hypertexte visité" xfId="4691" builtinId="9" hidden="1"/>
    <cellStyle name="Lien hypertexte visité" xfId="4693" builtinId="9" hidden="1"/>
    <cellStyle name="Lien hypertexte visité" xfId="4695" builtinId="9" hidden="1"/>
    <cellStyle name="Lien hypertexte visité" xfId="4697" builtinId="9" hidden="1"/>
    <cellStyle name="Lien hypertexte visité" xfId="4699" builtinId="9" hidden="1"/>
    <cellStyle name="Lien hypertexte visité" xfId="4701" builtinId="9" hidden="1"/>
    <cellStyle name="Lien hypertexte visité" xfId="4703" builtinId="9" hidden="1"/>
    <cellStyle name="Lien hypertexte visité" xfId="4705" builtinId="9" hidden="1"/>
    <cellStyle name="Lien hypertexte visité" xfId="4707" builtinId="9" hidden="1"/>
    <cellStyle name="Lien hypertexte visité" xfId="4709" builtinId="9" hidden="1"/>
    <cellStyle name="Lien hypertexte visité" xfId="4711" builtinId="9" hidden="1"/>
    <cellStyle name="Lien hypertexte visité" xfId="4713" builtinId="9" hidden="1"/>
    <cellStyle name="Lien hypertexte visité" xfId="4715" builtinId="9" hidden="1"/>
    <cellStyle name="Lien hypertexte visité" xfId="4717" builtinId="9" hidden="1"/>
    <cellStyle name="Lien hypertexte visité" xfId="4719" builtinId="9" hidden="1"/>
    <cellStyle name="Lien hypertexte visité" xfId="4721" builtinId="9" hidden="1"/>
    <cellStyle name="Lien hypertexte visité" xfId="4723" builtinId="9" hidden="1"/>
    <cellStyle name="Lien hypertexte visité" xfId="4725" builtinId="9" hidden="1"/>
    <cellStyle name="Lien hypertexte visité" xfId="4727" builtinId="9" hidden="1"/>
    <cellStyle name="Lien hypertexte visité" xfId="4729" builtinId="9" hidden="1"/>
    <cellStyle name="Lien hypertexte visité" xfId="4731" builtinId="9" hidden="1"/>
    <cellStyle name="Lien hypertexte visité" xfId="4733" builtinId="9" hidden="1"/>
    <cellStyle name="Lien hypertexte visité" xfId="4735" builtinId="9" hidden="1"/>
    <cellStyle name="Lien hypertexte visité" xfId="4737" builtinId="9" hidden="1"/>
    <cellStyle name="Lien hypertexte visité" xfId="4739" builtinId="9" hidden="1"/>
    <cellStyle name="Lien hypertexte visité" xfId="4741" builtinId="9" hidden="1"/>
    <cellStyle name="Lien hypertexte visité" xfId="4743" builtinId="9" hidden="1"/>
    <cellStyle name="Lien hypertexte visité" xfId="4745" builtinId="9" hidden="1"/>
    <cellStyle name="Lien hypertexte visité" xfId="4747" builtinId="9" hidden="1"/>
    <cellStyle name="Lien hypertexte visité" xfId="4749" builtinId="9" hidden="1"/>
    <cellStyle name="Lien hypertexte visité" xfId="4751" builtinId="9" hidden="1"/>
    <cellStyle name="Lien hypertexte visité" xfId="4753" builtinId="9" hidden="1"/>
    <cellStyle name="Lien hypertexte visité" xfId="4755" builtinId="9" hidden="1"/>
    <cellStyle name="Lien hypertexte visité" xfId="4757" builtinId="9" hidden="1"/>
    <cellStyle name="Lien hypertexte visité" xfId="4759" builtinId="9" hidden="1"/>
    <cellStyle name="Lien hypertexte visité" xfId="4761" builtinId="9" hidden="1"/>
    <cellStyle name="Lien hypertexte visité" xfId="4763" builtinId="9" hidden="1"/>
    <cellStyle name="Lien hypertexte visité" xfId="4765" builtinId="9" hidden="1"/>
    <cellStyle name="Lien hypertexte visité" xfId="4767" builtinId="9" hidden="1"/>
    <cellStyle name="Lien hypertexte visité" xfId="4769" builtinId="9" hidden="1"/>
    <cellStyle name="Lien hypertexte visité" xfId="4771" builtinId="9" hidden="1"/>
    <cellStyle name="Lien hypertexte visité" xfId="4773" builtinId="9" hidden="1"/>
    <cellStyle name="Lien hypertexte visité" xfId="4775" builtinId="9" hidden="1"/>
    <cellStyle name="Lien hypertexte visité" xfId="4777" builtinId="9" hidden="1"/>
    <cellStyle name="Lien hypertexte visité" xfId="4779" builtinId="9" hidden="1"/>
    <cellStyle name="Lien hypertexte visité" xfId="4781" builtinId="9" hidden="1"/>
    <cellStyle name="Lien hypertexte visité" xfId="4783" builtinId="9" hidden="1"/>
    <cellStyle name="Lien hypertexte visité" xfId="4785" builtinId="9" hidden="1"/>
    <cellStyle name="Lien hypertexte visité" xfId="4787" builtinId="9" hidden="1"/>
    <cellStyle name="Lien hypertexte visité" xfId="4789" builtinId="9" hidden="1"/>
    <cellStyle name="Lien hypertexte visité" xfId="4791" builtinId="9" hidden="1"/>
    <cellStyle name="Lien hypertexte visité" xfId="4793" builtinId="9" hidden="1"/>
    <cellStyle name="Lien hypertexte visité" xfId="4795" builtinId="9" hidden="1"/>
    <cellStyle name="Lien hypertexte visité" xfId="4797" builtinId="9" hidden="1"/>
    <cellStyle name="Lien hypertexte visité" xfId="4799" builtinId="9" hidden="1"/>
    <cellStyle name="Lien hypertexte visité" xfId="4801" builtinId="9" hidden="1"/>
    <cellStyle name="Lien hypertexte visité" xfId="4803" builtinId="9" hidden="1"/>
    <cellStyle name="Lien hypertexte visité" xfId="4805" builtinId="9" hidden="1"/>
    <cellStyle name="Lien hypertexte visité" xfId="4807" builtinId="9" hidden="1"/>
    <cellStyle name="Lien hypertexte visité" xfId="4809" builtinId="9" hidden="1"/>
    <cellStyle name="Lien hypertexte visité" xfId="4811" builtinId="9" hidden="1"/>
    <cellStyle name="Lien hypertexte visité" xfId="4813" builtinId="9" hidden="1"/>
    <cellStyle name="Lien hypertexte visité" xfId="4815" builtinId="9" hidden="1"/>
    <cellStyle name="Lien hypertexte visité" xfId="4817" builtinId="9" hidden="1"/>
    <cellStyle name="Lien hypertexte visité" xfId="4819" builtinId="9" hidden="1"/>
    <cellStyle name="Lien hypertexte visité" xfId="4821" builtinId="9" hidden="1"/>
    <cellStyle name="Lien hypertexte visité" xfId="4823" builtinId="9" hidden="1"/>
    <cellStyle name="Lien hypertexte visité" xfId="4825" builtinId="9" hidden="1"/>
    <cellStyle name="Lien hypertexte visité" xfId="4827" builtinId="9" hidden="1"/>
    <cellStyle name="Lien hypertexte visité" xfId="4829" builtinId="9" hidden="1"/>
    <cellStyle name="Lien hypertexte visité" xfId="4831" builtinId="9" hidden="1"/>
    <cellStyle name="Lien hypertexte visité" xfId="4833" builtinId="9" hidden="1"/>
    <cellStyle name="Lien hypertexte visité" xfId="4835" builtinId="9" hidden="1"/>
    <cellStyle name="Lien hypertexte visité" xfId="4837" builtinId="9" hidden="1"/>
    <cellStyle name="Lien hypertexte visité" xfId="4839" builtinId="9" hidden="1"/>
    <cellStyle name="Lien hypertexte visité" xfId="4841" builtinId="9" hidden="1"/>
    <cellStyle name="Lien hypertexte visité" xfId="4843" builtinId="9" hidden="1"/>
    <cellStyle name="Lien hypertexte visité" xfId="4845" builtinId="9" hidden="1"/>
    <cellStyle name="Lien hypertexte visité" xfId="4847" builtinId="9" hidden="1"/>
    <cellStyle name="Lien hypertexte visité" xfId="4849" builtinId="9" hidden="1"/>
    <cellStyle name="Lien hypertexte visité" xfId="4851" builtinId="9" hidden="1"/>
    <cellStyle name="Lien hypertexte visité" xfId="4853" builtinId="9" hidden="1"/>
    <cellStyle name="Lien hypertexte visité" xfId="4855" builtinId="9" hidden="1"/>
    <cellStyle name="Lien hypertexte visité" xfId="4857" builtinId="9" hidden="1"/>
    <cellStyle name="Lien hypertexte visité" xfId="4859" builtinId="9" hidden="1"/>
    <cellStyle name="Lien hypertexte visité" xfId="4861" builtinId="9" hidden="1"/>
    <cellStyle name="Lien hypertexte visité" xfId="4863" builtinId="9" hidden="1"/>
    <cellStyle name="Lien hypertexte visité" xfId="4865" builtinId="9" hidden="1"/>
    <cellStyle name="Lien hypertexte visité" xfId="4867" builtinId="9" hidden="1"/>
    <cellStyle name="Lien hypertexte visité" xfId="4869" builtinId="9" hidden="1"/>
    <cellStyle name="Lien hypertexte visité" xfId="4871" builtinId="9" hidden="1"/>
    <cellStyle name="Lien hypertexte visité" xfId="4873" builtinId="9" hidden="1"/>
    <cellStyle name="Lien hypertexte visité" xfId="4875" builtinId="9" hidden="1"/>
    <cellStyle name="Lien hypertexte visité" xfId="4877" builtinId="9" hidden="1"/>
    <cellStyle name="Lien hypertexte visité" xfId="4879" builtinId="9" hidden="1"/>
    <cellStyle name="Lien hypertexte visité" xfId="4881" builtinId="9" hidden="1"/>
    <cellStyle name="Lien hypertexte visité" xfId="4883" builtinId="9" hidden="1"/>
    <cellStyle name="Lien hypertexte visité" xfId="4885" builtinId="9" hidden="1"/>
    <cellStyle name="Lien hypertexte visité" xfId="4887" builtinId="9" hidden="1"/>
    <cellStyle name="Lien hypertexte visité" xfId="4889" builtinId="9" hidden="1"/>
    <cellStyle name="Lien hypertexte visité" xfId="4891" builtinId="9" hidden="1"/>
    <cellStyle name="Lien hypertexte visité" xfId="4893" builtinId="9" hidden="1"/>
    <cellStyle name="Lien hypertexte visité" xfId="4895" builtinId="9" hidden="1"/>
    <cellStyle name="Lien hypertexte visité" xfId="4897" builtinId="9" hidden="1"/>
    <cellStyle name="Lien hypertexte visité" xfId="4899" builtinId="9" hidden="1"/>
    <cellStyle name="Lien hypertexte visité" xfId="4901" builtinId="9" hidden="1"/>
    <cellStyle name="Lien hypertexte visité" xfId="4903" builtinId="9" hidden="1"/>
    <cellStyle name="Lien hypertexte visité" xfId="4905" builtinId="9" hidden="1"/>
    <cellStyle name="Lien hypertexte visité" xfId="4907" builtinId="9" hidden="1"/>
    <cellStyle name="Lien hypertexte visité" xfId="4909" builtinId="9" hidden="1"/>
    <cellStyle name="Lien hypertexte visité" xfId="4911" builtinId="9" hidden="1"/>
    <cellStyle name="Lien hypertexte visité" xfId="4913" builtinId="9" hidden="1"/>
    <cellStyle name="Lien hypertexte visité" xfId="4915" builtinId="9" hidden="1"/>
    <cellStyle name="Lien hypertexte visité" xfId="4917" builtinId="9" hidden="1"/>
    <cellStyle name="Lien hypertexte visité" xfId="4919" builtinId="9" hidden="1"/>
    <cellStyle name="Lien hypertexte visité" xfId="4921" builtinId="9" hidden="1"/>
    <cellStyle name="Lien hypertexte visité" xfId="4923" builtinId="9" hidden="1"/>
    <cellStyle name="Lien hypertexte visité" xfId="4925" builtinId="9" hidden="1"/>
    <cellStyle name="Lien hypertexte visité" xfId="4927" builtinId="9" hidden="1"/>
    <cellStyle name="Lien hypertexte visité" xfId="4929" builtinId="9" hidden="1"/>
    <cellStyle name="Lien hypertexte visité" xfId="4931" builtinId="9" hidden="1"/>
    <cellStyle name="Lien hypertexte visité" xfId="4933" builtinId="9" hidden="1"/>
    <cellStyle name="Lien hypertexte visité" xfId="4935" builtinId="9" hidden="1"/>
    <cellStyle name="Lien hypertexte visité" xfId="4937" builtinId="9" hidden="1"/>
    <cellStyle name="Lien hypertexte visité" xfId="4939" builtinId="9" hidden="1"/>
    <cellStyle name="Lien hypertexte visité" xfId="4941" builtinId="9" hidden="1"/>
    <cellStyle name="Lien hypertexte visité" xfId="4943" builtinId="9" hidden="1"/>
    <cellStyle name="Lien hypertexte visité" xfId="4945" builtinId="9" hidden="1"/>
    <cellStyle name="Lien hypertexte visité" xfId="4947" builtinId="9" hidden="1"/>
    <cellStyle name="Lien hypertexte visité" xfId="4949" builtinId="9" hidden="1"/>
    <cellStyle name="Lien hypertexte visité" xfId="4951" builtinId="9" hidden="1"/>
    <cellStyle name="Lien hypertexte visité" xfId="4953" builtinId="9" hidden="1"/>
    <cellStyle name="Lien hypertexte visité" xfId="4955" builtinId="9" hidden="1"/>
    <cellStyle name="Lien hypertexte visité" xfId="4957" builtinId="9" hidden="1"/>
    <cellStyle name="Lien hypertexte visité" xfId="4959" builtinId="9" hidden="1"/>
    <cellStyle name="Lien hypertexte visité" xfId="4961" builtinId="9" hidden="1"/>
    <cellStyle name="Lien hypertexte visité" xfId="4963" builtinId="9" hidden="1"/>
    <cellStyle name="Lien hypertexte visité" xfId="4965" builtinId="9" hidden="1"/>
    <cellStyle name="Lien hypertexte visité" xfId="4967" builtinId="9" hidden="1"/>
    <cellStyle name="Lien hypertexte visité" xfId="4969" builtinId="9" hidden="1"/>
    <cellStyle name="Lien hypertexte visité" xfId="4971" builtinId="9" hidden="1"/>
    <cellStyle name="Lien hypertexte visité" xfId="4973" builtinId="9" hidden="1"/>
    <cellStyle name="Lien hypertexte visité" xfId="4975" builtinId="9" hidden="1"/>
    <cellStyle name="Lien hypertexte visité" xfId="4977" builtinId="9" hidden="1"/>
    <cellStyle name="Lien hypertexte visité" xfId="4979" builtinId="9" hidden="1"/>
    <cellStyle name="Lien hypertexte visité" xfId="4981" builtinId="9" hidden="1"/>
    <cellStyle name="Lien hypertexte visité" xfId="4983" builtinId="9" hidden="1"/>
    <cellStyle name="Lien hypertexte visité" xfId="4985" builtinId="9" hidden="1"/>
    <cellStyle name="Lien hypertexte visité" xfId="4987" builtinId="9" hidden="1"/>
    <cellStyle name="Lien hypertexte visité" xfId="4989" builtinId="9" hidden="1"/>
    <cellStyle name="Lien hypertexte visité" xfId="4991" builtinId="9" hidden="1"/>
    <cellStyle name="Lien hypertexte visité" xfId="4993" builtinId="9" hidden="1"/>
    <cellStyle name="Lien hypertexte visité" xfId="4995" builtinId="9" hidden="1"/>
    <cellStyle name="Lien hypertexte visité" xfId="4997" builtinId="9" hidden="1"/>
    <cellStyle name="Lien hypertexte visité" xfId="4999" builtinId="9" hidden="1"/>
    <cellStyle name="Lien hypertexte visité" xfId="5001" builtinId="9" hidden="1"/>
    <cellStyle name="Lien hypertexte visité" xfId="5003" builtinId="9" hidden="1"/>
    <cellStyle name="Lien hypertexte visité" xfId="5005" builtinId="9" hidden="1"/>
    <cellStyle name="Lien hypertexte visité" xfId="5007" builtinId="9" hidden="1"/>
    <cellStyle name="Lien hypertexte visité" xfId="5009" builtinId="9" hidden="1"/>
    <cellStyle name="Lien hypertexte visité" xfId="5011" builtinId="9" hidden="1"/>
    <cellStyle name="Lien hypertexte visité" xfId="5013" builtinId="9" hidden="1"/>
    <cellStyle name="Lien hypertexte visité" xfId="5015" builtinId="9" hidden="1"/>
    <cellStyle name="Lien hypertexte visité" xfId="5017" builtinId="9" hidden="1"/>
    <cellStyle name="Lien hypertexte visité" xfId="5019" builtinId="9" hidden="1"/>
    <cellStyle name="Lien hypertexte visité" xfId="5021" builtinId="9" hidden="1"/>
    <cellStyle name="Lien hypertexte visité" xfId="5023" builtinId="9" hidden="1"/>
    <cellStyle name="Lien hypertexte visité" xfId="5025" builtinId="9" hidden="1"/>
    <cellStyle name="Lien hypertexte visité" xfId="5027" builtinId="9" hidden="1"/>
    <cellStyle name="Lien hypertexte visité" xfId="5029" builtinId="9" hidden="1"/>
    <cellStyle name="Lien hypertexte visité" xfId="5031" builtinId="9" hidden="1"/>
    <cellStyle name="Lien hypertexte visité" xfId="5033" builtinId="9" hidden="1"/>
    <cellStyle name="Lien hypertexte visité" xfId="5035" builtinId="9" hidden="1"/>
    <cellStyle name="Lien hypertexte visité" xfId="5037" builtinId="9" hidden="1"/>
    <cellStyle name="Lien hypertexte visité" xfId="5039" builtinId="9" hidden="1"/>
    <cellStyle name="Lien hypertexte visité" xfId="5041" builtinId="9" hidden="1"/>
    <cellStyle name="Lien hypertexte visité" xfId="5043" builtinId="9" hidden="1"/>
    <cellStyle name="Lien hypertexte visité" xfId="5045" builtinId="9" hidden="1"/>
    <cellStyle name="Lien hypertexte visité" xfId="5047" builtinId="9" hidden="1"/>
    <cellStyle name="Lien hypertexte visité" xfId="5049" builtinId="9" hidden="1"/>
    <cellStyle name="Lien hypertexte visité" xfId="5051" builtinId="9" hidden="1"/>
    <cellStyle name="Lien hypertexte visité" xfId="5053" builtinId="9" hidden="1"/>
    <cellStyle name="Lien hypertexte visité" xfId="5055" builtinId="9" hidden="1"/>
    <cellStyle name="Lien hypertexte visité" xfId="5057" builtinId="9" hidden="1"/>
    <cellStyle name="Lien hypertexte visité" xfId="5059" builtinId="9" hidden="1"/>
    <cellStyle name="Lien hypertexte visité" xfId="5061" builtinId="9" hidden="1"/>
    <cellStyle name="Lien hypertexte visité" xfId="5063" builtinId="9" hidden="1"/>
    <cellStyle name="Lien hypertexte visité" xfId="5065" builtinId="9" hidden="1"/>
    <cellStyle name="Lien hypertexte visité" xfId="5067" builtinId="9" hidden="1"/>
    <cellStyle name="Lien hypertexte visité" xfId="5069" builtinId="9" hidden="1"/>
    <cellStyle name="Lien hypertexte visité" xfId="5071" builtinId="9" hidden="1"/>
    <cellStyle name="Lien hypertexte visité" xfId="5073" builtinId="9" hidden="1"/>
    <cellStyle name="Lien hypertexte visité" xfId="5075" builtinId="9" hidden="1"/>
    <cellStyle name="Lien hypertexte visité" xfId="5077" builtinId="9" hidden="1"/>
    <cellStyle name="Lien hypertexte visité" xfId="5079" builtinId="9" hidden="1"/>
    <cellStyle name="Lien hypertexte visité" xfId="5081" builtinId="9" hidden="1"/>
    <cellStyle name="Lien hypertexte visité" xfId="5083" builtinId="9" hidden="1"/>
    <cellStyle name="Lien hypertexte visité" xfId="5085" builtinId="9" hidden="1"/>
    <cellStyle name="Lien hypertexte visité" xfId="5087" builtinId="9" hidden="1"/>
    <cellStyle name="Lien hypertexte visité" xfId="5089" builtinId="9" hidden="1"/>
    <cellStyle name="Lien hypertexte visité" xfId="5091" builtinId="9" hidden="1"/>
    <cellStyle name="Lien hypertexte visité" xfId="5093" builtinId="9" hidden="1"/>
    <cellStyle name="Lien hypertexte visité" xfId="5095" builtinId="9" hidden="1"/>
    <cellStyle name="Lien hypertexte visité" xfId="5097" builtinId="9" hidden="1"/>
    <cellStyle name="Lien hypertexte visité" xfId="5099" builtinId="9" hidden="1"/>
    <cellStyle name="Lien hypertexte visité" xfId="5101" builtinId="9" hidden="1"/>
    <cellStyle name="Lien hypertexte visité" xfId="5103" builtinId="9" hidden="1"/>
    <cellStyle name="Lien hypertexte visité" xfId="5105" builtinId="9" hidden="1"/>
    <cellStyle name="Lien hypertexte visité" xfId="5107" builtinId="9" hidden="1"/>
    <cellStyle name="Lien hypertexte visité" xfId="5109" builtinId="9" hidden="1"/>
    <cellStyle name="Lien hypertexte visité" xfId="5111" builtinId="9" hidden="1"/>
    <cellStyle name="Lien hypertexte visité" xfId="5113" builtinId="9" hidden="1"/>
    <cellStyle name="Lien hypertexte visité" xfId="5115" builtinId="9" hidden="1"/>
    <cellStyle name="Lien hypertexte visité" xfId="5117" builtinId="9" hidden="1"/>
    <cellStyle name="Lien hypertexte visité" xfId="5119" builtinId="9" hidden="1"/>
    <cellStyle name="Lien hypertexte visité" xfId="5121" builtinId="9" hidden="1"/>
    <cellStyle name="Lien hypertexte visité" xfId="5123" builtinId="9" hidden="1"/>
    <cellStyle name="Lien hypertexte visité" xfId="5125" builtinId="9" hidden="1"/>
    <cellStyle name="Lien hypertexte visité" xfId="5127" builtinId="9" hidden="1"/>
    <cellStyle name="Lien hypertexte visité" xfId="5129" builtinId="9" hidden="1"/>
    <cellStyle name="Lien hypertexte visité" xfId="5131" builtinId="9" hidden="1"/>
    <cellStyle name="Lien hypertexte visité" xfId="5133" builtinId="9" hidden="1"/>
    <cellStyle name="Lien hypertexte visité" xfId="5135" builtinId="9" hidden="1"/>
    <cellStyle name="Lien hypertexte visité" xfId="5137" builtinId="9" hidden="1"/>
    <cellStyle name="Lien hypertexte visité" xfId="5139" builtinId="9" hidden="1"/>
    <cellStyle name="Lien hypertexte visité" xfId="5141" builtinId="9" hidden="1"/>
    <cellStyle name="Lien hypertexte visité" xfId="5143" builtinId="9" hidden="1"/>
    <cellStyle name="Lien hypertexte visité" xfId="5145" builtinId="9" hidden="1"/>
    <cellStyle name="Lien hypertexte visité" xfId="5147" builtinId="9" hidden="1"/>
    <cellStyle name="Lien hypertexte visité" xfId="5149" builtinId="9" hidden="1"/>
    <cellStyle name="Lien hypertexte visité" xfId="5151" builtinId="9" hidden="1"/>
    <cellStyle name="Lien hypertexte visité" xfId="5153" builtinId="9" hidden="1"/>
    <cellStyle name="Lien hypertexte visité" xfId="5155" builtinId="9" hidden="1"/>
    <cellStyle name="Lien hypertexte visité" xfId="5157" builtinId="9" hidden="1"/>
    <cellStyle name="Lien hypertexte visité" xfId="5159" builtinId="9" hidden="1"/>
    <cellStyle name="Lien hypertexte visité" xfId="5161" builtinId="9" hidden="1"/>
    <cellStyle name="Lien hypertexte visité" xfId="5163" builtinId="9" hidden="1"/>
    <cellStyle name="Lien hypertexte visité" xfId="5165" builtinId="9" hidden="1"/>
    <cellStyle name="Lien hypertexte visité" xfId="5167" builtinId="9" hidden="1"/>
    <cellStyle name="Lien hypertexte visité" xfId="5169" builtinId="9" hidden="1"/>
    <cellStyle name="Lien hypertexte visité" xfId="5171" builtinId="9" hidden="1"/>
    <cellStyle name="Lien hypertexte visité" xfId="5173" builtinId="9" hidden="1"/>
    <cellStyle name="Lien hypertexte visité" xfId="5175" builtinId="9" hidden="1"/>
    <cellStyle name="Lien hypertexte visité" xfId="5177" builtinId="9" hidden="1"/>
    <cellStyle name="Lien hypertexte visité" xfId="5179" builtinId="9" hidden="1"/>
    <cellStyle name="Lien hypertexte visité" xfId="5181" builtinId="9" hidden="1"/>
    <cellStyle name="Lien hypertexte visité" xfId="5183" builtinId="9" hidden="1"/>
    <cellStyle name="Lien hypertexte visité" xfId="5185" builtinId="9" hidden="1"/>
    <cellStyle name="Lien hypertexte visité" xfId="5187" builtinId="9" hidden="1"/>
    <cellStyle name="Lien hypertexte visité" xfId="5189" builtinId="9" hidden="1"/>
    <cellStyle name="Lien hypertexte visité" xfId="5191" builtinId="9" hidden="1"/>
    <cellStyle name="Lien hypertexte visité" xfId="5193" builtinId="9" hidden="1"/>
    <cellStyle name="Lien hypertexte visité" xfId="5195" builtinId="9" hidden="1"/>
    <cellStyle name="Lien hypertexte visité" xfId="5197" builtinId="9" hidden="1"/>
    <cellStyle name="Lien hypertexte visité" xfId="5199" builtinId="9" hidden="1"/>
    <cellStyle name="Lien hypertexte visité" xfId="5201" builtinId="9" hidden="1"/>
    <cellStyle name="Lien hypertexte visité" xfId="5203" builtinId="9" hidden="1"/>
    <cellStyle name="Lien hypertexte visité" xfId="5205" builtinId="9" hidden="1"/>
    <cellStyle name="Lien hypertexte visité" xfId="5207" builtinId="9" hidden="1"/>
    <cellStyle name="Lien hypertexte visité" xfId="5209" builtinId="9" hidden="1"/>
    <cellStyle name="Lien hypertexte visité" xfId="5211" builtinId="9" hidden="1"/>
    <cellStyle name="Lien hypertexte visité" xfId="5213" builtinId="9" hidden="1"/>
    <cellStyle name="Lien hypertexte visité" xfId="5215" builtinId="9" hidden="1"/>
    <cellStyle name="Lien hypertexte visité" xfId="5217" builtinId="9" hidden="1"/>
    <cellStyle name="Lien hypertexte visité" xfId="5219" builtinId="9" hidden="1"/>
    <cellStyle name="Lien hypertexte visité" xfId="5221" builtinId="9" hidden="1"/>
    <cellStyle name="Lien hypertexte visité" xfId="5223" builtinId="9" hidden="1"/>
    <cellStyle name="Lien hypertexte visité" xfId="5225" builtinId="9" hidden="1"/>
    <cellStyle name="Lien hypertexte visité" xfId="5227" builtinId="9" hidden="1"/>
    <cellStyle name="Lien hypertexte visité" xfId="5229" builtinId="9" hidden="1"/>
    <cellStyle name="Lien hypertexte visité" xfId="5231" builtinId="9" hidden="1"/>
    <cellStyle name="Lien hypertexte visité" xfId="5233" builtinId="9" hidden="1"/>
    <cellStyle name="Lien hypertexte visité" xfId="5235" builtinId="9" hidden="1"/>
    <cellStyle name="Lien hypertexte visité" xfId="5237" builtinId="9" hidden="1"/>
    <cellStyle name="Lien hypertexte visité" xfId="5239" builtinId="9" hidden="1"/>
    <cellStyle name="Lien hypertexte visité" xfId="5241" builtinId="9" hidden="1"/>
    <cellStyle name="Lien hypertexte visité" xfId="5243" builtinId="9" hidden="1"/>
    <cellStyle name="Lien hypertexte visité" xfId="5245" builtinId="9" hidden="1"/>
    <cellStyle name="Lien hypertexte visité" xfId="5247" builtinId="9" hidden="1"/>
    <cellStyle name="Lien hypertexte visité" xfId="5249" builtinId="9" hidden="1"/>
    <cellStyle name="Lien hypertexte visité" xfId="5251" builtinId="9" hidden="1"/>
    <cellStyle name="Lien hypertexte visité" xfId="5253" builtinId="9" hidden="1"/>
    <cellStyle name="Lien hypertexte visité" xfId="5255" builtinId="9" hidden="1"/>
    <cellStyle name="Lien hypertexte visité" xfId="5257" builtinId="9" hidden="1"/>
    <cellStyle name="Lien hypertexte visité" xfId="5259" builtinId="9" hidden="1"/>
    <cellStyle name="Lien hypertexte visité" xfId="5261" builtinId="9" hidden="1"/>
    <cellStyle name="Lien hypertexte visité" xfId="5263" builtinId="9" hidden="1"/>
    <cellStyle name="Lien hypertexte visité" xfId="5265" builtinId="9" hidden="1"/>
    <cellStyle name="Lien hypertexte visité" xfId="5267" builtinId="9" hidden="1"/>
    <cellStyle name="Lien hypertexte visité" xfId="5269" builtinId="9" hidden="1"/>
    <cellStyle name="Lien hypertexte visité" xfId="5271" builtinId="9" hidden="1"/>
    <cellStyle name="Lien hypertexte visité" xfId="5273" builtinId="9" hidden="1"/>
    <cellStyle name="Lien hypertexte visité" xfId="5275" builtinId="9" hidden="1"/>
    <cellStyle name="Lien hypertexte visité" xfId="5277" builtinId="9" hidden="1"/>
    <cellStyle name="Lien hypertexte visité" xfId="5279" builtinId="9" hidden="1"/>
    <cellStyle name="Lien hypertexte visité" xfId="5281" builtinId="9" hidden="1"/>
    <cellStyle name="Lien hypertexte visité" xfId="5283" builtinId="9" hidden="1"/>
    <cellStyle name="Lien hypertexte visité" xfId="5285" builtinId="9" hidden="1"/>
    <cellStyle name="Lien hypertexte visité" xfId="5287" builtinId="9" hidden="1"/>
    <cellStyle name="Lien hypertexte visité" xfId="5289" builtinId="9" hidden="1"/>
    <cellStyle name="Lien hypertexte visité" xfId="5291" builtinId="9" hidden="1"/>
    <cellStyle name="Lien hypertexte visité" xfId="5293" builtinId="9" hidden="1"/>
    <cellStyle name="Lien hypertexte visité" xfId="5295" builtinId="9" hidden="1"/>
    <cellStyle name="Lien hypertexte visité" xfId="5297" builtinId="9" hidden="1"/>
    <cellStyle name="Lien hypertexte visité" xfId="5299" builtinId="9" hidden="1"/>
    <cellStyle name="Lien hypertexte visité" xfId="5301" builtinId="9" hidden="1"/>
    <cellStyle name="Lien hypertexte visité" xfId="5303" builtinId="9" hidden="1"/>
    <cellStyle name="Lien hypertexte visité" xfId="5305" builtinId="9" hidden="1"/>
    <cellStyle name="Lien hypertexte visité" xfId="5307" builtinId="9" hidden="1"/>
    <cellStyle name="Lien hypertexte visité" xfId="5309" builtinId="9" hidden="1"/>
    <cellStyle name="Lien hypertexte visité" xfId="5311" builtinId="9" hidden="1"/>
    <cellStyle name="Lien hypertexte visité" xfId="5313" builtinId="9" hidden="1"/>
    <cellStyle name="Lien hypertexte visité" xfId="5315" builtinId="9" hidden="1"/>
    <cellStyle name="Lien hypertexte visité" xfId="5317" builtinId="9" hidden="1"/>
    <cellStyle name="Lien hypertexte visité" xfId="5319" builtinId="9" hidden="1"/>
    <cellStyle name="Lien hypertexte visité" xfId="5321" builtinId="9" hidden="1"/>
    <cellStyle name="Lien hypertexte visité" xfId="5323" builtinId="9" hidden="1"/>
    <cellStyle name="Lien hypertexte visité" xfId="5325" builtinId="9" hidden="1"/>
    <cellStyle name="Lien hypertexte visité" xfId="5327" builtinId="9" hidden="1"/>
    <cellStyle name="Lien hypertexte visité" xfId="5329" builtinId="9" hidden="1"/>
    <cellStyle name="Lien hypertexte visité" xfId="5331" builtinId="9" hidden="1"/>
    <cellStyle name="Lien hypertexte visité" xfId="5333" builtinId="9" hidden="1"/>
    <cellStyle name="Lien hypertexte visité" xfId="5335" builtinId="9" hidden="1"/>
    <cellStyle name="Lien hypertexte visité" xfId="5337" builtinId="9" hidden="1"/>
    <cellStyle name="Lien hypertexte visité" xfId="5339" builtinId="9" hidden="1"/>
    <cellStyle name="Lien hypertexte visité" xfId="5341" builtinId="9" hidden="1"/>
    <cellStyle name="Lien hypertexte visité" xfId="5343" builtinId="9" hidden="1"/>
    <cellStyle name="Lien hypertexte visité" xfId="5345" builtinId="9" hidden="1"/>
    <cellStyle name="Lien hypertexte visité" xfId="5347" builtinId="9" hidden="1"/>
    <cellStyle name="Lien hypertexte visité" xfId="5349" builtinId="9" hidden="1"/>
    <cellStyle name="Lien hypertexte visité" xfId="5351" builtinId="9" hidden="1"/>
    <cellStyle name="Lien hypertexte visité" xfId="5353" builtinId="9" hidden="1"/>
    <cellStyle name="Lien hypertexte visité" xfId="5355" builtinId="9" hidden="1"/>
    <cellStyle name="Lien hypertexte visité" xfId="5357" builtinId="9" hidden="1"/>
    <cellStyle name="Lien hypertexte visité" xfId="5359" builtinId="9" hidden="1"/>
    <cellStyle name="Lien hypertexte visité" xfId="5361" builtinId="9" hidden="1"/>
    <cellStyle name="Lien hypertexte visité" xfId="5363" builtinId="9" hidden="1"/>
    <cellStyle name="Lien hypertexte visité" xfId="5365" builtinId="9" hidden="1"/>
    <cellStyle name="Lien hypertexte visité" xfId="5367" builtinId="9" hidden="1"/>
    <cellStyle name="Lien hypertexte visité" xfId="5369" builtinId="9" hidden="1"/>
    <cellStyle name="Lien hypertexte visité" xfId="5371" builtinId="9" hidden="1"/>
    <cellStyle name="Lien hypertexte visité" xfId="5373" builtinId="9" hidden="1"/>
    <cellStyle name="Lien hypertexte visité" xfId="5375" builtinId="9" hidden="1"/>
    <cellStyle name="Lien hypertexte visité" xfId="5377" builtinId="9" hidden="1"/>
    <cellStyle name="Lien hypertexte visité" xfId="5379" builtinId="9" hidden="1"/>
    <cellStyle name="Lien hypertexte visité" xfId="5381" builtinId="9" hidden="1"/>
    <cellStyle name="Lien hypertexte visité" xfId="5383" builtinId="9" hidden="1"/>
    <cellStyle name="Lien hypertexte visité" xfId="5385" builtinId="9" hidden="1"/>
    <cellStyle name="Lien hypertexte visité" xfId="5387" builtinId="9" hidden="1"/>
    <cellStyle name="Lien hypertexte visité" xfId="5389" builtinId="9" hidden="1"/>
    <cellStyle name="Lien hypertexte visité" xfId="5391" builtinId="9" hidden="1"/>
    <cellStyle name="Lien hypertexte visité" xfId="5393" builtinId="9" hidden="1"/>
    <cellStyle name="Lien hypertexte visité" xfId="5395" builtinId="9" hidden="1"/>
    <cellStyle name="Lien hypertexte visité" xfId="5397" builtinId="9" hidden="1"/>
    <cellStyle name="Lien hypertexte visité" xfId="5399" builtinId="9" hidden="1"/>
    <cellStyle name="Lien hypertexte visité" xfId="5401" builtinId="9" hidden="1"/>
    <cellStyle name="Lien hypertexte visité" xfId="5403" builtinId="9" hidden="1"/>
    <cellStyle name="Lien hypertexte visité" xfId="5405" builtinId="9" hidden="1"/>
    <cellStyle name="Lien hypertexte visité" xfId="5407" builtinId="9" hidden="1"/>
    <cellStyle name="Lien hypertexte visité" xfId="5409" builtinId="9" hidden="1"/>
    <cellStyle name="Lien hypertexte visité" xfId="5411" builtinId="9" hidden="1"/>
    <cellStyle name="Lien hypertexte visité" xfId="5413" builtinId="9" hidden="1"/>
    <cellStyle name="Lien hypertexte visité" xfId="5415" builtinId="9" hidden="1"/>
    <cellStyle name="Lien hypertexte visité" xfId="5417" builtinId="9" hidden="1"/>
    <cellStyle name="Lien hypertexte visité" xfId="5419" builtinId="9" hidden="1"/>
    <cellStyle name="Lien hypertexte visité" xfId="5421" builtinId="9" hidden="1"/>
    <cellStyle name="Lien hypertexte visité" xfId="5423" builtinId="9" hidden="1"/>
    <cellStyle name="Lien hypertexte visité" xfId="5425" builtinId="9" hidden="1"/>
    <cellStyle name="Lien hypertexte visité" xfId="5427" builtinId="9" hidden="1"/>
    <cellStyle name="Lien hypertexte visité" xfId="5429" builtinId="9" hidden="1"/>
    <cellStyle name="Lien hypertexte visité" xfId="5431" builtinId="9" hidden="1"/>
    <cellStyle name="Lien hypertexte visité" xfId="5433" builtinId="9" hidden="1"/>
    <cellStyle name="Lien hypertexte visité" xfId="5435" builtinId="9" hidden="1"/>
    <cellStyle name="Lien hypertexte visité" xfId="5437" builtinId="9" hidden="1"/>
    <cellStyle name="Lien hypertexte visité" xfId="5439" builtinId="9" hidden="1"/>
    <cellStyle name="Lien hypertexte visité" xfId="5441" builtinId="9" hidden="1"/>
    <cellStyle name="Lien hypertexte visité" xfId="5443" builtinId="9" hidden="1"/>
    <cellStyle name="Lien hypertexte visité" xfId="5445" builtinId="9" hidden="1"/>
    <cellStyle name="Lien hypertexte visité" xfId="5447" builtinId="9" hidden="1"/>
    <cellStyle name="Lien hypertexte visité" xfId="5449" builtinId="9" hidden="1"/>
    <cellStyle name="Lien hypertexte visité" xfId="5451" builtinId="9" hidden="1"/>
    <cellStyle name="Lien hypertexte visité" xfId="5453" builtinId="9" hidden="1"/>
    <cellStyle name="Lien hypertexte visité" xfId="5455" builtinId="9" hidden="1"/>
    <cellStyle name="Lien hypertexte visité" xfId="5457" builtinId="9" hidden="1"/>
    <cellStyle name="Lien hypertexte visité" xfId="5459" builtinId="9" hidden="1"/>
    <cellStyle name="Lien hypertexte visité" xfId="5461" builtinId="9" hidden="1"/>
    <cellStyle name="Lien hypertexte visité" xfId="5463" builtinId="9" hidden="1"/>
    <cellStyle name="Lien hypertexte visité" xfId="5465" builtinId="9" hidden="1"/>
    <cellStyle name="Lien hypertexte visité" xfId="5467" builtinId="9" hidden="1"/>
    <cellStyle name="Lien hypertexte visité" xfId="5469" builtinId="9" hidden="1"/>
    <cellStyle name="Lien hypertexte visité" xfId="5471" builtinId="9" hidden="1"/>
    <cellStyle name="Lien hypertexte visité" xfId="5473" builtinId="9" hidden="1"/>
    <cellStyle name="Lien hypertexte visité" xfId="5475" builtinId="9" hidden="1"/>
    <cellStyle name="Lien hypertexte visité" xfId="5477" builtinId="9" hidden="1"/>
    <cellStyle name="Lien hypertexte visité" xfId="5479" builtinId="9" hidden="1"/>
    <cellStyle name="Lien hypertexte visité" xfId="5481" builtinId="9" hidden="1"/>
    <cellStyle name="Lien hypertexte visité" xfId="5483" builtinId="9" hidden="1"/>
    <cellStyle name="Lien hypertexte visité" xfId="5485" builtinId="9" hidden="1"/>
    <cellStyle name="Lien hypertexte visité" xfId="5487" builtinId="9" hidden="1"/>
    <cellStyle name="Lien hypertexte visité" xfId="5489" builtinId="9" hidden="1"/>
    <cellStyle name="Lien hypertexte visité" xfId="5491" builtinId="9" hidden="1"/>
    <cellStyle name="Lien hypertexte visité" xfId="5493" builtinId="9" hidden="1"/>
    <cellStyle name="Lien hypertexte visité" xfId="5495" builtinId="9" hidden="1"/>
    <cellStyle name="Lien hypertexte visité" xfId="5497" builtinId="9" hidden="1"/>
    <cellStyle name="Lien hypertexte visité" xfId="5499" builtinId="9" hidden="1"/>
    <cellStyle name="Lien hypertexte visité" xfId="5501" builtinId="9" hidden="1"/>
    <cellStyle name="Lien hypertexte visité" xfId="5503" builtinId="9" hidden="1"/>
    <cellStyle name="Lien hypertexte visité" xfId="5505" builtinId="9" hidden="1"/>
    <cellStyle name="Lien hypertexte visité" xfId="5507" builtinId="9" hidden="1"/>
    <cellStyle name="Lien hypertexte visité" xfId="5509" builtinId="9" hidden="1"/>
    <cellStyle name="Lien hypertexte visité" xfId="5511" builtinId="9" hidden="1"/>
    <cellStyle name="Lien hypertexte visité" xfId="5513" builtinId="9" hidden="1"/>
    <cellStyle name="Lien hypertexte visité" xfId="5515" builtinId="9" hidden="1"/>
    <cellStyle name="Lien hypertexte visité" xfId="5517" builtinId="9" hidden="1"/>
    <cellStyle name="Lien hypertexte visité" xfId="5519" builtinId="9" hidden="1"/>
    <cellStyle name="Lien hypertexte visité" xfId="5521" builtinId="9" hidden="1"/>
    <cellStyle name="Lien hypertexte visité" xfId="5523" builtinId="9" hidden="1"/>
    <cellStyle name="Lien hypertexte visité" xfId="5525" builtinId="9" hidden="1"/>
    <cellStyle name="Lien hypertexte visité" xfId="5527" builtinId="9" hidden="1"/>
    <cellStyle name="Lien hypertexte visité" xfId="5529" builtinId="9" hidden="1"/>
    <cellStyle name="Lien hypertexte visité" xfId="5531" builtinId="9" hidden="1"/>
    <cellStyle name="Lien hypertexte visité" xfId="5533" builtinId="9" hidden="1"/>
    <cellStyle name="Lien hypertexte visité" xfId="5535" builtinId="9" hidden="1"/>
    <cellStyle name="Lien hypertexte visité" xfId="5537" builtinId="9" hidden="1"/>
    <cellStyle name="Lien hypertexte visité" xfId="5539" builtinId="9" hidden="1"/>
    <cellStyle name="Lien hypertexte visité" xfId="5541" builtinId="9" hidden="1"/>
    <cellStyle name="Lien hypertexte visité" xfId="5543" builtinId="9" hidden="1"/>
    <cellStyle name="Lien hypertexte visité" xfId="5545" builtinId="9" hidden="1"/>
    <cellStyle name="Lien hypertexte visité" xfId="5547" builtinId="9" hidden="1"/>
    <cellStyle name="Lien hypertexte visité" xfId="5549" builtinId="9" hidden="1"/>
    <cellStyle name="Lien hypertexte visité" xfId="5551" builtinId="9" hidden="1"/>
    <cellStyle name="Lien hypertexte visité" xfId="5553" builtinId="9" hidden="1"/>
    <cellStyle name="Lien hypertexte visité" xfId="5555" builtinId="9" hidden="1"/>
    <cellStyle name="Lien hypertexte visité" xfId="5557" builtinId="9" hidden="1"/>
    <cellStyle name="Lien hypertexte visité" xfId="5559" builtinId="9" hidden="1"/>
    <cellStyle name="Lien hypertexte visité" xfId="5561" builtinId="9" hidden="1"/>
    <cellStyle name="Lien hypertexte visité" xfId="5563" builtinId="9" hidden="1"/>
    <cellStyle name="Lien hypertexte visité" xfId="5565" builtinId="9" hidden="1"/>
    <cellStyle name="Lien hypertexte visité" xfId="5567" builtinId="9" hidden="1"/>
    <cellStyle name="Lien hypertexte visité" xfId="5569" builtinId="9" hidden="1"/>
    <cellStyle name="Lien hypertexte visité" xfId="5571" builtinId="9" hidden="1"/>
    <cellStyle name="Lien hypertexte visité" xfId="5573" builtinId="9" hidden="1"/>
    <cellStyle name="Lien hypertexte visité" xfId="5575" builtinId="9" hidden="1"/>
    <cellStyle name="Lien hypertexte visité" xfId="5577" builtinId="9" hidden="1"/>
    <cellStyle name="Lien hypertexte visité" xfId="5579" builtinId="9" hidden="1"/>
    <cellStyle name="Lien hypertexte visité" xfId="5581" builtinId="9" hidden="1"/>
    <cellStyle name="Lien hypertexte visité" xfId="5583" builtinId="9" hidden="1"/>
    <cellStyle name="Lien hypertexte visité" xfId="5585" builtinId="9" hidden="1"/>
    <cellStyle name="Lien hypertexte visité" xfId="5587" builtinId="9" hidden="1"/>
    <cellStyle name="Lien hypertexte visité" xfId="5589" builtinId="9" hidden="1"/>
    <cellStyle name="Lien hypertexte visité" xfId="5591" builtinId="9" hidden="1"/>
    <cellStyle name="Lien hypertexte visité" xfId="5593" builtinId="9" hidden="1"/>
    <cellStyle name="Lien hypertexte visité" xfId="5595" builtinId="9" hidden="1"/>
    <cellStyle name="Lien hypertexte visité" xfId="5597" builtinId="9" hidden="1"/>
    <cellStyle name="Lien hypertexte visité" xfId="5599" builtinId="9" hidden="1"/>
    <cellStyle name="Lien hypertexte visité" xfId="5601" builtinId="9" hidden="1"/>
    <cellStyle name="Lien hypertexte visité" xfId="5603" builtinId="9" hidden="1"/>
    <cellStyle name="Lien hypertexte visité" xfId="5605" builtinId="9" hidden="1"/>
    <cellStyle name="Lien hypertexte visité" xfId="5607" builtinId="9" hidden="1"/>
    <cellStyle name="Lien hypertexte visité" xfId="5609" builtinId="9" hidden="1"/>
    <cellStyle name="Lien hypertexte visité" xfId="5611" builtinId="9" hidden="1"/>
    <cellStyle name="Lien hypertexte visité" xfId="5613" builtinId="9" hidden="1"/>
    <cellStyle name="Lien hypertexte visité" xfId="5615" builtinId="9" hidden="1"/>
    <cellStyle name="Lien hypertexte visité" xfId="5617" builtinId="9" hidden="1"/>
    <cellStyle name="Lien hypertexte visité" xfId="5619" builtinId="9" hidden="1"/>
    <cellStyle name="Lien hypertexte visité" xfId="5621" builtinId="9" hidden="1"/>
    <cellStyle name="Lien hypertexte visité" xfId="5623" builtinId="9" hidden="1"/>
    <cellStyle name="Lien hypertexte visité" xfId="5625" builtinId="9" hidden="1"/>
    <cellStyle name="Lien hypertexte visité" xfId="5627" builtinId="9" hidden="1"/>
    <cellStyle name="Lien hypertexte visité" xfId="5629" builtinId="9" hidden="1"/>
    <cellStyle name="Lien hypertexte visité" xfId="5631" builtinId="9" hidden="1"/>
    <cellStyle name="Lien hypertexte visité" xfId="5633" builtinId="9" hidden="1"/>
    <cellStyle name="Lien hypertexte visité" xfId="5635" builtinId="9" hidden="1"/>
    <cellStyle name="Lien hypertexte visité" xfId="5637" builtinId="9" hidden="1"/>
    <cellStyle name="Lien hypertexte visité" xfId="5639" builtinId="9" hidden="1"/>
    <cellStyle name="Lien hypertexte visité" xfId="5641" builtinId="9" hidden="1"/>
    <cellStyle name="Lien hypertexte visité" xfId="5643" builtinId="9" hidden="1"/>
    <cellStyle name="Lien hypertexte visité" xfId="5645" builtinId="9" hidden="1"/>
    <cellStyle name="Lien hypertexte visité" xfId="5647" builtinId="9" hidden="1"/>
    <cellStyle name="Lien hypertexte visité" xfId="5649" builtinId="9" hidden="1"/>
    <cellStyle name="Lien hypertexte visité" xfId="5651" builtinId="9" hidden="1"/>
    <cellStyle name="Lien hypertexte visité" xfId="5653" builtinId="9" hidden="1"/>
    <cellStyle name="Lien hypertexte visité" xfId="5655" builtinId="9" hidden="1"/>
    <cellStyle name="Lien hypertexte visité" xfId="5657" builtinId="9" hidden="1"/>
    <cellStyle name="Lien hypertexte visité" xfId="5659" builtinId="9" hidden="1"/>
    <cellStyle name="Lien hypertexte visité" xfId="5661" builtinId="9" hidden="1"/>
    <cellStyle name="Lien hypertexte visité" xfId="5663" builtinId="9" hidden="1"/>
    <cellStyle name="Lien hypertexte visité" xfId="5665" builtinId="9" hidden="1"/>
    <cellStyle name="Lien hypertexte visité" xfId="5667" builtinId="9" hidden="1"/>
    <cellStyle name="Lien hypertexte visité" xfId="5669" builtinId="9" hidden="1"/>
    <cellStyle name="Lien hypertexte visité" xfId="5671" builtinId="9" hidden="1"/>
    <cellStyle name="Lien hypertexte visité" xfId="5673" builtinId="9" hidden="1"/>
    <cellStyle name="Lien hypertexte visité" xfId="5675" builtinId="9" hidden="1"/>
    <cellStyle name="Lien hypertexte visité" xfId="5677" builtinId="9" hidden="1"/>
    <cellStyle name="Lien hypertexte visité" xfId="5679" builtinId="9" hidden="1"/>
    <cellStyle name="Lien hypertexte visité" xfId="5681" builtinId="9" hidden="1"/>
    <cellStyle name="Lien hypertexte visité" xfId="5683" builtinId="9" hidden="1"/>
    <cellStyle name="Lien hypertexte visité" xfId="5685" builtinId="9" hidden="1"/>
    <cellStyle name="Lien hypertexte visité" xfId="5687" builtinId="9" hidden="1"/>
    <cellStyle name="Lien hypertexte visité" xfId="5689" builtinId="9" hidden="1"/>
    <cellStyle name="Lien hypertexte visité" xfId="5691" builtinId="9" hidden="1"/>
    <cellStyle name="Lien hypertexte visité" xfId="5693" builtinId="9" hidden="1"/>
    <cellStyle name="Lien hypertexte visité" xfId="5695" builtinId="9" hidden="1"/>
    <cellStyle name="Lien hypertexte visité" xfId="5697" builtinId="9" hidden="1"/>
    <cellStyle name="Lien hypertexte visité" xfId="5699" builtinId="9" hidden="1"/>
    <cellStyle name="Lien hypertexte visité" xfId="5701" builtinId="9" hidden="1"/>
    <cellStyle name="Lien hypertexte visité" xfId="5703" builtinId="9" hidden="1"/>
    <cellStyle name="Lien hypertexte visité" xfId="5705" builtinId="9" hidden="1"/>
    <cellStyle name="Lien hypertexte visité" xfId="5707" builtinId="9" hidden="1"/>
    <cellStyle name="Lien hypertexte visité" xfId="5709" builtinId="9" hidden="1"/>
    <cellStyle name="Lien hypertexte visité" xfId="5711" builtinId="9" hidden="1"/>
    <cellStyle name="Lien hypertexte visité" xfId="5713" builtinId="9" hidden="1"/>
    <cellStyle name="Lien hypertexte visité" xfId="5715" builtinId="9" hidden="1"/>
    <cellStyle name="Lien hypertexte visité" xfId="5717" builtinId="9" hidden="1"/>
    <cellStyle name="Lien hypertexte visité" xfId="5719" builtinId="9" hidden="1"/>
    <cellStyle name="Lien hypertexte visité" xfId="5721" builtinId="9" hidden="1"/>
    <cellStyle name="Lien hypertexte visité" xfId="5723" builtinId="9" hidden="1"/>
    <cellStyle name="Lien hypertexte visité" xfId="5725" builtinId="9" hidden="1"/>
    <cellStyle name="Lien hypertexte visité" xfId="5727" builtinId="9" hidden="1"/>
    <cellStyle name="Lien hypertexte visité" xfId="5729" builtinId="9" hidden="1"/>
    <cellStyle name="Lien hypertexte visité" xfId="5731" builtinId="9" hidden="1"/>
    <cellStyle name="Lien hypertexte visité" xfId="5733" builtinId="9" hidden="1"/>
    <cellStyle name="Lien hypertexte visité" xfId="5735" builtinId="9" hidden="1"/>
    <cellStyle name="Lien hypertexte visité" xfId="5737" builtinId="9" hidden="1"/>
    <cellStyle name="Lien hypertexte visité" xfId="5739" builtinId="9" hidden="1"/>
    <cellStyle name="Lien hypertexte visité" xfId="5741" builtinId="9" hidden="1"/>
    <cellStyle name="Lien hypertexte visité" xfId="5743" builtinId="9" hidden="1"/>
    <cellStyle name="Lien hypertexte visité" xfId="5745" builtinId="9" hidden="1"/>
    <cellStyle name="Lien hypertexte visité" xfId="5747" builtinId="9" hidden="1"/>
    <cellStyle name="Lien hypertexte visité" xfId="5749" builtinId="9" hidden="1"/>
    <cellStyle name="Lien hypertexte visité" xfId="5751" builtinId="9" hidden="1"/>
    <cellStyle name="Lien hypertexte visité" xfId="5753" builtinId="9" hidden="1"/>
    <cellStyle name="Lien hypertexte visité" xfId="5755" builtinId="9" hidden="1"/>
    <cellStyle name="Lien hypertexte visité" xfId="5757" builtinId="9" hidden="1"/>
    <cellStyle name="Lien hypertexte visité" xfId="5759" builtinId="9" hidden="1"/>
    <cellStyle name="Lien hypertexte visité" xfId="5761" builtinId="9" hidden="1"/>
    <cellStyle name="Lien hypertexte visité" xfId="5763" builtinId="9" hidden="1"/>
    <cellStyle name="Lien hypertexte visité" xfId="5765" builtinId="9" hidden="1"/>
    <cellStyle name="Lien hypertexte visité" xfId="5767" builtinId="9" hidden="1"/>
    <cellStyle name="Lien hypertexte visité" xfId="5769" builtinId="9" hidden="1"/>
    <cellStyle name="Lien hypertexte visité" xfId="5771" builtinId="9" hidden="1"/>
    <cellStyle name="Lien hypertexte visité" xfId="5773" builtinId="9" hidden="1"/>
    <cellStyle name="Lien hypertexte visité" xfId="5775" builtinId="9" hidden="1"/>
    <cellStyle name="Lien hypertexte visité" xfId="5777" builtinId="9" hidden="1"/>
    <cellStyle name="Lien hypertexte visité" xfId="5779" builtinId="9" hidden="1"/>
    <cellStyle name="Lien hypertexte visité" xfId="5781" builtinId="9" hidden="1"/>
    <cellStyle name="Lien hypertexte visité" xfId="5783" builtinId="9" hidden="1"/>
    <cellStyle name="Lien hypertexte visité" xfId="5785" builtinId="9" hidden="1"/>
    <cellStyle name="Lien hypertexte visité" xfId="5787" builtinId="9" hidden="1"/>
    <cellStyle name="Lien hypertexte visité" xfId="5789" builtinId="9" hidden="1"/>
    <cellStyle name="Lien hypertexte visité" xfId="5791" builtinId="9" hidden="1"/>
    <cellStyle name="Lien hypertexte visité" xfId="5793" builtinId="9" hidden="1"/>
    <cellStyle name="Lien hypertexte visité" xfId="5795" builtinId="9" hidden="1"/>
    <cellStyle name="Lien hypertexte visité" xfId="5797" builtinId="9" hidden="1"/>
    <cellStyle name="Lien hypertexte visité" xfId="5799" builtinId="9" hidden="1"/>
    <cellStyle name="Lien hypertexte visité" xfId="5801" builtinId="9" hidden="1"/>
    <cellStyle name="Lien hypertexte visité" xfId="5803" builtinId="9" hidden="1"/>
    <cellStyle name="Lien hypertexte visité" xfId="5805" builtinId="9" hidden="1"/>
    <cellStyle name="Lien hypertexte visité" xfId="5807" builtinId="9" hidden="1"/>
    <cellStyle name="Lien hypertexte visité" xfId="5809" builtinId="9" hidden="1"/>
    <cellStyle name="Lien hypertexte visité" xfId="5811" builtinId="9" hidden="1"/>
    <cellStyle name="Lien hypertexte visité" xfId="5813" builtinId="9" hidden="1"/>
    <cellStyle name="Lien hypertexte visité" xfId="5815" builtinId="9" hidden="1"/>
    <cellStyle name="Lien hypertexte visité" xfId="5817" builtinId="9" hidden="1"/>
    <cellStyle name="Lien hypertexte visité" xfId="5819" builtinId="9" hidden="1"/>
    <cellStyle name="Lien hypertexte visité" xfId="5821" builtinId="9" hidden="1"/>
    <cellStyle name="Lien hypertexte visité" xfId="5823" builtinId="9" hidden="1"/>
    <cellStyle name="Lien hypertexte visité" xfId="5825" builtinId="9" hidden="1"/>
    <cellStyle name="Lien hypertexte visité" xfId="5827" builtinId="9" hidden="1"/>
    <cellStyle name="Lien hypertexte visité" xfId="5829" builtinId="9" hidden="1"/>
    <cellStyle name="Lien hypertexte visité" xfId="5831" builtinId="9" hidden="1"/>
    <cellStyle name="Lien hypertexte visité" xfId="5833" builtinId="9" hidden="1"/>
    <cellStyle name="Lien hypertexte visité" xfId="5835" builtinId="9" hidden="1"/>
    <cellStyle name="Lien hypertexte visité" xfId="5837" builtinId="9" hidden="1"/>
    <cellStyle name="Lien hypertexte visité" xfId="5839" builtinId="9" hidden="1"/>
    <cellStyle name="Lien hypertexte visité" xfId="5841" builtinId="9" hidden="1"/>
    <cellStyle name="Lien hypertexte visité" xfId="5843" builtinId="9" hidden="1"/>
    <cellStyle name="Lien hypertexte visité" xfId="5845" builtinId="9" hidden="1"/>
    <cellStyle name="Lien hypertexte visité" xfId="5847" builtinId="9" hidden="1"/>
    <cellStyle name="Lien hypertexte visité" xfId="5849" builtinId="9" hidden="1"/>
    <cellStyle name="Lien hypertexte visité" xfId="5851" builtinId="9" hidden="1"/>
    <cellStyle name="Lien hypertexte visité" xfId="5853" builtinId="9" hidden="1"/>
    <cellStyle name="Lien hypertexte visité" xfId="5855" builtinId="9" hidden="1"/>
    <cellStyle name="Lien hypertexte visité" xfId="5857" builtinId="9" hidden="1"/>
    <cellStyle name="Lien hypertexte visité" xfId="5859" builtinId="9" hidden="1"/>
    <cellStyle name="Lien hypertexte visité" xfId="5861" builtinId="9" hidden="1"/>
    <cellStyle name="Lien hypertexte visité" xfId="5863" builtinId="9" hidden="1"/>
    <cellStyle name="Lien hypertexte visité" xfId="5865" builtinId="9" hidden="1"/>
    <cellStyle name="Lien hypertexte visité" xfId="5867" builtinId="9" hidden="1"/>
    <cellStyle name="Lien hypertexte visité" xfId="5869" builtinId="9" hidden="1"/>
    <cellStyle name="Lien hypertexte visité" xfId="5871" builtinId="9" hidden="1"/>
    <cellStyle name="Lien hypertexte visité" xfId="5873" builtinId="9" hidden="1"/>
    <cellStyle name="Lien hypertexte visité" xfId="5875" builtinId="9" hidden="1"/>
    <cellStyle name="Lien hypertexte visité" xfId="5877" builtinId="9" hidden="1"/>
    <cellStyle name="Lien hypertexte visité" xfId="5879" builtinId="9" hidden="1"/>
    <cellStyle name="Lien hypertexte visité" xfId="5881" builtinId="9" hidden="1"/>
    <cellStyle name="Lien hypertexte visité" xfId="5883" builtinId="9" hidden="1"/>
    <cellStyle name="Lien hypertexte visité" xfId="5885" builtinId="9" hidden="1"/>
    <cellStyle name="Lien hypertexte visité" xfId="5887" builtinId="9" hidden="1"/>
    <cellStyle name="Lien hypertexte visité" xfId="5889" builtinId="9" hidden="1"/>
    <cellStyle name="Lien hypertexte visité" xfId="5891" builtinId="9" hidden="1"/>
    <cellStyle name="Lien hypertexte visité" xfId="5893" builtinId="9" hidden="1"/>
    <cellStyle name="Lien hypertexte visité" xfId="5895" builtinId="9" hidden="1"/>
    <cellStyle name="Lien hypertexte visité" xfId="5897" builtinId="9" hidden="1"/>
    <cellStyle name="Lien hypertexte visité" xfId="5899" builtinId="9" hidden="1"/>
    <cellStyle name="Lien hypertexte visité" xfId="5901" builtinId="9" hidden="1"/>
    <cellStyle name="Lien hypertexte visité" xfId="5903" builtinId="9" hidden="1"/>
    <cellStyle name="Lien hypertexte visité" xfId="5905" builtinId="9" hidden="1"/>
    <cellStyle name="Lien hypertexte visité" xfId="5907" builtinId="9" hidden="1"/>
    <cellStyle name="Lien hypertexte visité" xfId="5909" builtinId="9" hidden="1"/>
    <cellStyle name="Lien hypertexte visité" xfId="5911" builtinId="9" hidden="1"/>
    <cellStyle name="Lien hypertexte visité" xfId="5913" builtinId="9" hidden="1"/>
    <cellStyle name="Lien hypertexte visité" xfId="5915" builtinId="9" hidden="1"/>
    <cellStyle name="Lien hypertexte visité" xfId="5917" builtinId="9" hidden="1"/>
    <cellStyle name="Lien hypertexte visité" xfId="5919" builtinId="9" hidden="1"/>
    <cellStyle name="Lien hypertexte visité" xfId="5921" builtinId="9" hidden="1"/>
    <cellStyle name="Lien hypertexte visité" xfId="5923" builtinId="9" hidden="1"/>
    <cellStyle name="Lien hypertexte visité" xfId="5925" builtinId="9" hidden="1"/>
    <cellStyle name="Lien hypertexte visité" xfId="5927" builtinId="9" hidden="1"/>
    <cellStyle name="Lien hypertexte visité" xfId="5929" builtinId="9" hidden="1"/>
    <cellStyle name="Lien hypertexte visité" xfId="5931" builtinId="9" hidden="1"/>
    <cellStyle name="Lien hypertexte visité" xfId="5933" builtinId="9" hidden="1"/>
    <cellStyle name="Lien hypertexte visité" xfId="5935" builtinId="9" hidden="1"/>
    <cellStyle name="Lien hypertexte visité" xfId="5937" builtinId="9" hidden="1"/>
    <cellStyle name="Lien hypertexte visité" xfId="5939" builtinId="9" hidden="1"/>
    <cellStyle name="Lien hypertexte visité" xfId="5941" builtinId="9" hidden="1"/>
    <cellStyle name="Lien hypertexte visité" xfId="5943" builtinId="9" hidden="1"/>
    <cellStyle name="Lien hypertexte visité" xfId="5945" builtinId="9" hidden="1"/>
    <cellStyle name="Lien hypertexte visité" xfId="5947" builtinId="9" hidden="1"/>
    <cellStyle name="Lien hypertexte visité" xfId="5949" builtinId="9" hidden="1"/>
    <cellStyle name="Lien hypertexte visité" xfId="5951" builtinId="9" hidden="1"/>
    <cellStyle name="Lien hypertexte visité" xfId="5953" builtinId="9" hidden="1"/>
    <cellStyle name="Lien hypertexte visité" xfId="5955" builtinId="9" hidden="1"/>
    <cellStyle name="Lien hypertexte visité" xfId="5957" builtinId="9" hidden="1"/>
    <cellStyle name="Lien hypertexte visité" xfId="5959" builtinId="9" hidden="1"/>
    <cellStyle name="Lien hypertexte visité" xfId="5961" builtinId="9" hidden="1"/>
    <cellStyle name="Lien hypertexte visité" xfId="5963" builtinId="9" hidden="1"/>
    <cellStyle name="Lien hypertexte visité" xfId="5965" builtinId="9" hidden="1"/>
    <cellStyle name="Lien hypertexte visité" xfId="5967" builtinId="9" hidden="1"/>
    <cellStyle name="Lien hypertexte visité" xfId="5969" builtinId="9" hidden="1"/>
    <cellStyle name="Lien hypertexte visité" xfId="5971" builtinId="9" hidden="1"/>
    <cellStyle name="Lien hypertexte visité" xfId="5973" builtinId="9" hidden="1"/>
    <cellStyle name="Lien hypertexte visité" xfId="5975" builtinId="9" hidden="1"/>
    <cellStyle name="Lien hypertexte visité" xfId="5977" builtinId="9" hidden="1"/>
    <cellStyle name="Lien hypertexte visité" xfId="5979" builtinId="9" hidden="1"/>
    <cellStyle name="Lien hypertexte visité" xfId="5981" builtinId="9" hidden="1"/>
    <cellStyle name="Lien hypertexte visité" xfId="5983" builtinId="9" hidden="1"/>
    <cellStyle name="Lien hypertexte visité" xfId="5985" builtinId="9" hidden="1"/>
    <cellStyle name="Lien hypertexte visité" xfId="5987" builtinId="9" hidden="1"/>
    <cellStyle name="Lien hypertexte visité" xfId="5989" builtinId="9" hidden="1"/>
    <cellStyle name="Lien hypertexte visité" xfId="5991" builtinId="9" hidden="1"/>
    <cellStyle name="Lien hypertexte visité" xfId="5993" builtinId="9" hidden="1"/>
    <cellStyle name="Lien hypertexte visité" xfId="5995" builtinId="9" hidden="1"/>
    <cellStyle name="Lien hypertexte visité" xfId="5997" builtinId="9" hidden="1"/>
    <cellStyle name="Lien hypertexte visité" xfId="5999" builtinId="9" hidden="1"/>
    <cellStyle name="Lien hypertexte visité" xfId="6001" builtinId="9" hidden="1"/>
    <cellStyle name="Lien hypertexte visité" xfId="6003" builtinId="9" hidden="1"/>
    <cellStyle name="Lien hypertexte visité" xfId="6005" builtinId="9" hidden="1"/>
    <cellStyle name="Lien hypertexte visité" xfId="6007" builtinId="9" hidden="1"/>
    <cellStyle name="Lien hypertexte visité" xfId="6009" builtinId="9" hidden="1"/>
    <cellStyle name="Lien hypertexte visité" xfId="6011" builtinId="9" hidden="1"/>
    <cellStyle name="Lien hypertexte visité" xfId="6013" builtinId="9" hidden="1"/>
    <cellStyle name="Lien hypertexte visité" xfId="6015" builtinId="9" hidden="1"/>
    <cellStyle name="Lien hypertexte visité" xfId="6017" builtinId="9" hidden="1"/>
    <cellStyle name="Lien hypertexte visité" xfId="6019" builtinId="9" hidden="1"/>
    <cellStyle name="Lien hypertexte visité" xfId="6021" builtinId="9" hidden="1"/>
    <cellStyle name="Lien hypertexte visité" xfId="6023" builtinId="9" hidden="1"/>
    <cellStyle name="Lien hypertexte visité" xfId="6025" builtinId="9" hidden="1"/>
    <cellStyle name="Lien hypertexte visité" xfId="6027" builtinId="9" hidden="1"/>
    <cellStyle name="Lien hypertexte visité" xfId="6029" builtinId="9" hidden="1"/>
    <cellStyle name="Lien hypertexte visité" xfId="6031" builtinId="9" hidden="1"/>
    <cellStyle name="Lien hypertexte visité" xfId="6033" builtinId="9" hidden="1"/>
    <cellStyle name="Lien hypertexte visité" xfId="6035" builtinId="9" hidden="1"/>
    <cellStyle name="Lien hypertexte visité" xfId="6037" builtinId="9" hidden="1"/>
    <cellStyle name="Lien hypertexte visité" xfId="6039" builtinId="9" hidden="1"/>
    <cellStyle name="Lien hypertexte visité" xfId="6041" builtinId="9" hidden="1"/>
    <cellStyle name="Lien hypertexte visité" xfId="6043" builtinId="9" hidden="1"/>
    <cellStyle name="Lien hypertexte visité" xfId="6045" builtinId="9" hidden="1"/>
    <cellStyle name="Lien hypertexte visité" xfId="6047" builtinId="9" hidden="1"/>
    <cellStyle name="Lien hypertexte visité" xfId="6049" builtinId="9" hidden="1"/>
    <cellStyle name="Lien hypertexte visité" xfId="6051" builtinId="9" hidden="1"/>
    <cellStyle name="Lien hypertexte visité" xfId="6053" builtinId="9" hidden="1"/>
    <cellStyle name="Lien hypertexte visité" xfId="6055" builtinId="9" hidden="1"/>
    <cellStyle name="Lien hypertexte visité" xfId="6057" builtinId="9" hidden="1"/>
    <cellStyle name="Lien hypertexte visité" xfId="6059" builtinId="9" hidden="1"/>
    <cellStyle name="Lien hypertexte visité" xfId="6061" builtinId="9" hidden="1"/>
    <cellStyle name="Lien hypertexte visité" xfId="6063" builtinId="9" hidden="1"/>
    <cellStyle name="Lien hypertexte visité" xfId="6065" builtinId="9" hidden="1"/>
    <cellStyle name="Lien hypertexte visité" xfId="6067" builtinId="9" hidden="1"/>
    <cellStyle name="Lien hypertexte visité" xfId="6069" builtinId="9" hidden="1"/>
    <cellStyle name="Lien hypertexte visité" xfId="6071" builtinId="9" hidden="1"/>
    <cellStyle name="Lien hypertexte visité" xfId="6073" builtinId="9" hidden="1"/>
    <cellStyle name="Lien hypertexte visité" xfId="6075" builtinId="9" hidden="1"/>
    <cellStyle name="Lien hypertexte visité" xfId="6077" builtinId="9" hidden="1"/>
    <cellStyle name="Lien hypertexte visité" xfId="6079" builtinId="9" hidden="1"/>
    <cellStyle name="Lien hypertexte visité" xfId="6081" builtinId="9" hidden="1"/>
    <cellStyle name="Lien hypertexte visité" xfId="6083" builtinId="9" hidden="1"/>
    <cellStyle name="Lien hypertexte visité" xfId="6085" builtinId="9" hidden="1"/>
    <cellStyle name="Lien hypertexte visité" xfId="6087" builtinId="9" hidden="1"/>
    <cellStyle name="Lien hypertexte visité" xfId="6089" builtinId="9" hidden="1"/>
    <cellStyle name="Lien hypertexte visité" xfId="6091" builtinId="9" hidden="1"/>
    <cellStyle name="Lien hypertexte visité" xfId="6093" builtinId="9" hidden="1"/>
    <cellStyle name="Lien hypertexte visité" xfId="6095" builtinId="9" hidden="1"/>
    <cellStyle name="Lien hypertexte visité" xfId="6097" builtinId="9" hidden="1"/>
    <cellStyle name="Lien hypertexte visité" xfId="6099" builtinId="9" hidden="1"/>
    <cellStyle name="Lien hypertexte visité" xfId="6101" builtinId="9" hidden="1"/>
    <cellStyle name="Lien hypertexte visité" xfId="6103" builtinId="9" hidden="1"/>
    <cellStyle name="Lien hypertexte visité" xfId="6105" builtinId="9" hidden="1"/>
    <cellStyle name="Lien hypertexte visité" xfId="6107" builtinId="9" hidden="1"/>
    <cellStyle name="Lien hypertexte visité" xfId="6109" builtinId="9" hidden="1"/>
    <cellStyle name="Lien hypertexte visité" xfId="6111" builtinId="9" hidden="1"/>
    <cellStyle name="Lien hypertexte visité" xfId="6113" builtinId="9" hidden="1"/>
    <cellStyle name="Lien hypertexte visité" xfId="6115" builtinId="9" hidden="1"/>
    <cellStyle name="Lien hypertexte visité" xfId="6117" builtinId="9" hidden="1"/>
    <cellStyle name="Lien hypertexte visité" xfId="6119" builtinId="9" hidden="1"/>
    <cellStyle name="Lien hypertexte visité" xfId="6121" builtinId="9" hidden="1"/>
    <cellStyle name="Lien hypertexte visité" xfId="6123" builtinId="9" hidden="1"/>
    <cellStyle name="Lien hypertexte visité" xfId="6125" builtinId="9" hidden="1"/>
    <cellStyle name="Lien hypertexte visité" xfId="6127" builtinId="9" hidden="1"/>
    <cellStyle name="Lien hypertexte visité" xfId="6129" builtinId="9" hidden="1"/>
    <cellStyle name="Lien hypertexte visité" xfId="6131" builtinId="9" hidden="1"/>
    <cellStyle name="Lien hypertexte visité" xfId="6133" builtinId="9" hidden="1"/>
    <cellStyle name="Lien hypertexte visité" xfId="6135" builtinId="9" hidden="1"/>
    <cellStyle name="Lien hypertexte visité" xfId="6137" builtinId="9" hidden="1"/>
    <cellStyle name="Lien hypertexte visité" xfId="6139" builtinId="9" hidden="1"/>
    <cellStyle name="Lien hypertexte visité" xfId="6141" builtinId="9" hidden="1"/>
    <cellStyle name="Lien hypertexte visité" xfId="6143" builtinId="9" hidden="1"/>
    <cellStyle name="Lien hypertexte visité" xfId="6145" builtinId="9" hidden="1"/>
    <cellStyle name="Lien hypertexte visité" xfId="6147" builtinId="9" hidden="1"/>
    <cellStyle name="Lien hypertexte visité" xfId="6149" builtinId="9" hidden="1"/>
    <cellStyle name="Lien hypertexte visité" xfId="6151" builtinId="9" hidden="1"/>
    <cellStyle name="Lien hypertexte visité" xfId="6153" builtinId="9" hidden="1"/>
    <cellStyle name="Lien hypertexte visité" xfId="6155" builtinId="9" hidden="1"/>
    <cellStyle name="Lien hypertexte visité" xfId="6157" builtinId="9" hidden="1"/>
    <cellStyle name="Lien hypertexte visité" xfId="6159" builtinId="9" hidden="1"/>
    <cellStyle name="Lien hypertexte visité" xfId="6161" builtinId="9" hidden="1"/>
    <cellStyle name="Lien hypertexte visité" xfId="6163" builtinId="9" hidden="1"/>
    <cellStyle name="Lien hypertexte visité" xfId="6165" builtinId="9" hidden="1"/>
    <cellStyle name="Lien hypertexte visité" xfId="6167" builtinId="9" hidden="1"/>
    <cellStyle name="Lien hypertexte visité" xfId="6169" builtinId="9" hidden="1"/>
    <cellStyle name="Lien hypertexte visité" xfId="6171" builtinId="9" hidden="1"/>
    <cellStyle name="Lien hypertexte visité" xfId="6173" builtinId="9" hidden="1"/>
    <cellStyle name="Lien hypertexte visité" xfId="6175" builtinId="9" hidden="1"/>
    <cellStyle name="Lien hypertexte visité" xfId="6177" builtinId="9" hidden="1"/>
    <cellStyle name="Lien hypertexte visité" xfId="6179" builtinId="9" hidden="1"/>
    <cellStyle name="Lien hypertexte visité" xfId="6181" builtinId="9" hidden="1"/>
    <cellStyle name="Lien hypertexte visité" xfId="6183" builtinId="9" hidden="1"/>
    <cellStyle name="Lien hypertexte visité" xfId="6185" builtinId="9" hidden="1"/>
    <cellStyle name="Lien hypertexte visité" xfId="6187" builtinId="9" hidden="1"/>
    <cellStyle name="Lien hypertexte visité" xfId="6189" builtinId="9" hidden="1"/>
    <cellStyle name="Lien hypertexte visité" xfId="6191" builtinId="9" hidden="1"/>
    <cellStyle name="Lien hypertexte visité" xfId="6193" builtinId="9" hidden="1"/>
    <cellStyle name="Lien hypertexte visité" xfId="6195" builtinId="9" hidden="1"/>
    <cellStyle name="Lien hypertexte visité" xfId="6197" builtinId="9" hidden="1"/>
    <cellStyle name="Lien hypertexte visité" xfId="6199" builtinId="9" hidden="1"/>
    <cellStyle name="Lien hypertexte visité" xfId="6201" builtinId="9" hidden="1"/>
    <cellStyle name="Lien hypertexte visité" xfId="6203" builtinId="9" hidden="1"/>
    <cellStyle name="Lien hypertexte visité" xfId="6205" builtinId="9" hidden="1"/>
    <cellStyle name="Lien hypertexte visité" xfId="6207" builtinId="9" hidden="1"/>
    <cellStyle name="Lien hypertexte visité" xfId="6209" builtinId="9" hidden="1"/>
    <cellStyle name="Lien hypertexte visité" xfId="6211" builtinId="9" hidden="1"/>
    <cellStyle name="Lien hypertexte visité" xfId="6213" builtinId="9" hidden="1"/>
    <cellStyle name="Lien hypertexte visité" xfId="6215" builtinId="9" hidden="1"/>
    <cellStyle name="Lien hypertexte visité" xfId="6217" builtinId="9" hidden="1"/>
    <cellStyle name="Lien hypertexte visité" xfId="6219" builtinId="9" hidden="1"/>
    <cellStyle name="Lien hypertexte visité" xfId="6221" builtinId="9" hidden="1"/>
    <cellStyle name="Lien hypertexte visité" xfId="6223" builtinId="9" hidden="1"/>
    <cellStyle name="Lien hypertexte visité" xfId="6225" builtinId="9" hidden="1"/>
    <cellStyle name="Lien hypertexte visité" xfId="6227" builtinId="9" hidden="1"/>
    <cellStyle name="Lien hypertexte visité" xfId="6229" builtinId="9" hidden="1"/>
    <cellStyle name="Lien hypertexte visité" xfId="6231" builtinId="9" hidden="1"/>
    <cellStyle name="Lien hypertexte visité" xfId="6233" builtinId="9" hidden="1"/>
    <cellStyle name="Lien hypertexte visité" xfId="6235" builtinId="9" hidden="1"/>
    <cellStyle name="Lien hypertexte visité" xfId="6237" builtinId="9" hidden="1"/>
    <cellStyle name="Lien hypertexte visité" xfId="6239" builtinId="9" hidden="1"/>
    <cellStyle name="Lien hypertexte visité" xfId="6241" builtinId="9" hidden="1"/>
    <cellStyle name="Lien hypertexte visité" xfId="6243" builtinId="9" hidden="1"/>
    <cellStyle name="Lien hypertexte visité" xfId="6245" builtinId="9" hidden="1"/>
    <cellStyle name="Lien hypertexte visité" xfId="6247" builtinId="9" hidden="1"/>
    <cellStyle name="Lien hypertexte visité" xfId="6249" builtinId="9" hidden="1"/>
    <cellStyle name="Lien hypertexte visité" xfId="6251" builtinId="9" hidden="1"/>
    <cellStyle name="Lien hypertexte visité" xfId="6253" builtinId="9" hidden="1"/>
    <cellStyle name="Lien hypertexte visité" xfId="6255" builtinId="9" hidden="1"/>
    <cellStyle name="Lien hypertexte visité" xfId="6257" builtinId="9" hidden="1"/>
    <cellStyle name="Lien hypertexte visité" xfId="6259" builtinId="9" hidden="1"/>
    <cellStyle name="Lien hypertexte visité" xfId="6261" builtinId="9" hidden="1"/>
    <cellStyle name="Lien hypertexte visité" xfId="6263" builtinId="9" hidden="1"/>
    <cellStyle name="Lien hypertexte visité" xfId="6265" builtinId="9" hidden="1"/>
    <cellStyle name="Lien hypertexte visité" xfId="6267" builtinId="9" hidden="1"/>
    <cellStyle name="Lien hypertexte visité" xfId="6269" builtinId="9" hidden="1"/>
    <cellStyle name="Lien hypertexte visité" xfId="6271" builtinId="9" hidden="1"/>
    <cellStyle name="Lien hypertexte visité" xfId="6273" builtinId="9" hidden="1"/>
    <cellStyle name="Lien hypertexte visité" xfId="6275" builtinId="9" hidden="1"/>
    <cellStyle name="Lien hypertexte visité" xfId="6277" builtinId="9" hidden="1"/>
    <cellStyle name="Lien hypertexte visité" xfId="6279" builtinId="9" hidden="1"/>
    <cellStyle name="Lien hypertexte visité" xfId="6281" builtinId="9" hidden="1"/>
    <cellStyle name="Lien hypertexte visité" xfId="6283" builtinId="9" hidden="1"/>
    <cellStyle name="Lien hypertexte visité" xfId="6285" builtinId="9" hidden="1"/>
    <cellStyle name="Lien hypertexte visité" xfId="6287" builtinId="9" hidden="1"/>
    <cellStyle name="Lien hypertexte visité" xfId="6289" builtinId="9" hidden="1"/>
    <cellStyle name="Lien hypertexte visité" xfId="6291" builtinId="9" hidden="1"/>
    <cellStyle name="Lien hypertexte visité" xfId="6293" builtinId="9" hidden="1"/>
    <cellStyle name="Lien hypertexte visité" xfId="6295" builtinId="9" hidden="1"/>
    <cellStyle name="Lien hypertexte visité" xfId="6297" builtinId="9" hidden="1"/>
    <cellStyle name="Lien hypertexte visité" xfId="6299" builtinId="9" hidden="1"/>
    <cellStyle name="Lien hypertexte visité" xfId="6301" builtinId="9" hidden="1"/>
    <cellStyle name="Lien hypertexte visité" xfId="6303" builtinId="9" hidden="1"/>
    <cellStyle name="Lien hypertexte visité" xfId="6305" builtinId="9" hidden="1"/>
    <cellStyle name="Lien hypertexte visité" xfId="6307" builtinId="9" hidden="1"/>
    <cellStyle name="Lien hypertexte visité" xfId="6309" builtinId="9" hidden="1"/>
    <cellStyle name="Lien hypertexte visité" xfId="6311" builtinId="9" hidden="1"/>
    <cellStyle name="Lien hypertexte visité" xfId="6313" builtinId="9" hidden="1"/>
    <cellStyle name="Lien hypertexte visité" xfId="6315" builtinId="9" hidden="1"/>
    <cellStyle name="Lien hypertexte visité" xfId="6317" builtinId="9" hidden="1"/>
    <cellStyle name="Lien hypertexte visité" xfId="6319" builtinId="9" hidden="1"/>
    <cellStyle name="Lien hypertexte visité" xfId="6321" builtinId="9" hidden="1"/>
    <cellStyle name="Lien hypertexte visité" xfId="6323" builtinId="9" hidden="1"/>
    <cellStyle name="Lien hypertexte visité" xfId="6325" builtinId="9" hidden="1"/>
    <cellStyle name="Lien hypertexte visité" xfId="6327" builtinId="9" hidden="1"/>
    <cellStyle name="Lien hypertexte visité" xfId="6329" builtinId="9" hidden="1"/>
    <cellStyle name="Lien hypertexte visité" xfId="6331" builtinId="9" hidden="1"/>
    <cellStyle name="Lien hypertexte visité" xfId="6333" builtinId="9" hidden="1"/>
    <cellStyle name="Lien hypertexte visité" xfId="6335" builtinId="9" hidden="1"/>
    <cellStyle name="Lien hypertexte visité" xfId="6337" builtinId="9" hidden="1"/>
    <cellStyle name="Lien hypertexte visité" xfId="6339" builtinId="9" hidden="1"/>
    <cellStyle name="Lien hypertexte visité" xfId="6341" builtinId="9" hidden="1"/>
    <cellStyle name="Lien hypertexte visité" xfId="6343" builtinId="9" hidden="1"/>
    <cellStyle name="Lien hypertexte visité" xfId="6345" builtinId="9" hidden="1"/>
    <cellStyle name="Lien hypertexte visité" xfId="6347" builtinId="9" hidden="1"/>
    <cellStyle name="Lien hypertexte visité" xfId="6349" builtinId="9" hidden="1"/>
    <cellStyle name="Lien hypertexte visité" xfId="6351" builtinId="9" hidden="1"/>
    <cellStyle name="Lien hypertexte visité" xfId="6353" builtinId="9" hidden="1"/>
    <cellStyle name="Lien hypertexte visité" xfId="6355" builtinId="9" hidden="1"/>
    <cellStyle name="Lien hypertexte visité" xfId="6357" builtinId="9" hidden="1"/>
    <cellStyle name="Lien hypertexte visité" xfId="6359" builtinId="9" hidden="1"/>
    <cellStyle name="Lien hypertexte visité" xfId="6361" builtinId="9" hidden="1"/>
    <cellStyle name="Lien hypertexte visité" xfId="6363" builtinId="9" hidden="1"/>
    <cellStyle name="Lien hypertexte visité" xfId="6365" builtinId="9" hidden="1"/>
    <cellStyle name="Lien hypertexte visité" xfId="6367" builtinId="9" hidden="1"/>
    <cellStyle name="Lien hypertexte visité" xfId="6369" builtinId="9" hidden="1"/>
    <cellStyle name="Lien hypertexte visité" xfId="6371" builtinId="9" hidden="1"/>
    <cellStyle name="Lien hypertexte visité" xfId="6373" builtinId="9" hidden="1"/>
    <cellStyle name="Lien hypertexte visité" xfId="6375" builtinId="9" hidden="1"/>
    <cellStyle name="Lien hypertexte visité" xfId="6377" builtinId="9" hidden="1"/>
    <cellStyle name="Lien hypertexte visité" xfId="6379" builtinId="9" hidden="1"/>
    <cellStyle name="Lien hypertexte visité" xfId="6381" builtinId="9" hidden="1"/>
    <cellStyle name="Lien hypertexte visité" xfId="6383" builtinId="9" hidden="1"/>
    <cellStyle name="Lien hypertexte visité" xfId="6385" builtinId="9" hidden="1"/>
    <cellStyle name="Lien hypertexte visité" xfId="6387" builtinId="9" hidden="1"/>
    <cellStyle name="Lien hypertexte visité" xfId="6389" builtinId="9" hidden="1"/>
    <cellStyle name="Lien hypertexte visité" xfId="6391" builtinId="9" hidden="1"/>
    <cellStyle name="Lien hypertexte visité" xfId="6393" builtinId="9" hidden="1"/>
    <cellStyle name="Lien hypertexte visité" xfId="6395" builtinId="9" hidden="1"/>
    <cellStyle name="Lien hypertexte visité" xfId="6397" builtinId="9" hidden="1"/>
    <cellStyle name="Lien hypertexte visité" xfId="6399" builtinId="9" hidden="1"/>
    <cellStyle name="Lien hypertexte visité" xfId="6401" builtinId="9" hidden="1"/>
    <cellStyle name="Lien hypertexte visité" xfId="6403" builtinId="9" hidden="1"/>
    <cellStyle name="Lien hypertexte visité" xfId="6405" builtinId="9" hidden="1"/>
    <cellStyle name="Lien hypertexte visité" xfId="6407" builtinId="9" hidden="1"/>
    <cellStyle name="Lien hypertexte visité" xfId="6409" builtinId="9" hidden="1"/>
    <cellStyle name="Lien hypertexte visité" xfId="6411" builtinId="9" hidden="1"/>
    <cellStyle name="Lien hypertexte visité" xfId="6413" builtinId="9" hidden="1"/>
    <cellStyle name="Lien hypertexte visité" xfId="6415" builtinId="9" hidden="1"/>
    <cellStyle name="Lien hypertexte visité" xfId="6417" builtinId="9" hidden="1"/>
    <cellStyle name="Lien hypertexte visité" xfId="6419" builtinId="9" hidden="1"/>
    <cellStyle name="Lien hypertexte visité" xfId="6421" builtinId="9" hidden="1"/>
    <cellStyle name="Lien hypertexte visité" xfId="6423" builtinId="9" hidden="1"/>
    <cellStyle name="Lien hypertexte visité" xfId="6425" builtinId="9" hidden="1"/>
    <cellStyle name="Lien hypertexte visité" xfId="6427" builtinId="9" hidden="1"/>
    <cellStyle name="Lien hypertexte visité" xfId="6429" builtinId="9" hidden="1"/>
    <cellStyle name="Lien hypertexte visité" xfId="6431" builtinId="9" hidden="1"/>
    <cellStyle name="Lien hypertexte visité" xfId="6433" builtinId="9" hidden="1"/>
    <cellStyle name="Lien hypertexte visité" xfId="6435" builtinId="9" hidden="1"/>
    <cellStyle name="Lien hypertexte visité" xfId="6437" builtinId="9" hidden="1"/>
    <cellStyle name="Lien hypertexte visité" xfId="6439" builtinId="9" hidden="1"/>
    <cellStyle name="Lien hypertexte visité" xfId="6441" builtinId="9" hidden="1"/>
    <cellStyle name="Lien hypertexte visité" xfId="6443" builtinId="9" hidden="1"/>
    <cellStyle name="Lien hypertexte visité" xfId="6445" builtinId="9" hidden="1"/>
    <cellStyle name="Lien hypertexte visité" xfId="6447" builtinId="9" hidden="1"/>
    <cellStyle name="Lien hypertexte visité" xfId="6449" builtinId="9" hidden="1"/>
    <cellStyle name="Lien hypertexte visité" xfId="6451" builtinId="9" hidden="1"/>
    <cellStyle name="Lien hypertexte visité" xfId="6453" builtinId="9" hidden="1"/>
    <cellStyle name="Lien hypertexte visité" xfId="6455" builtinId="9" hidden="1"/>
    <cellStyle name="Lien hypertexte visité" xfId="6457" builtinId="9" hidden="1"/>
    <cellStyle name="Lien hypertexte visité" xfId="6459" builtinId="9" hidden="1"/>
    <cellStyle name="Lien hypertexte visité" xfId="6461" builtinId="9" hidden="1"/>
    <cellStyle name="Lien hypertexte visité" xfId="6463" builtinId="9" hidden="1"/>
    <cellStyle name="Lien hypertexte visité" xfId="6465" builtinId="9" hidden="1"/>
    <cellStyle name="Lien hypertexte visité" xfId="6467" builtinId="9" hidden="1"/>
    <cellStyle name="Lien hypertexte visité" xfId="6469" builtinId="9" hidden="1"/>
    <cellStyle name="Lien hypertexte visité" xfId="6471" builtinId="9" hidden="1"/>
    <cellStyle name="Lien hypertexte visité" xfId="6473" builtinId="9" hidden="1"/>
    <cellStyle name="Lien hypertexte visité" xfId="6475" builtinId="9" hidden="1"/>
    <cellStyle name="Lien hypertexte visité" xfId="6477" builtinId="9" hidden="1"/>
    <cellStyle name="Lien hypertexte visité" xfId="6479" builtinId="9" hidden="1"/>
    <cellStyle name="Lien hypertexte visité" xfId="6481" builtinId="9" hidden="1"/>
    <cellStyle name="Lien hypertexte visité" xfId="6483" builtinId="9" hidden="1"/>
    <cellStyle name="Lien hypertexte visité" xfId="6485" builtinId="9" hidden="1"/>
    <cellStyle name="Lien hypertexte visité" xfId="6487" builtinId="9" hidden="1"/>
    <cellStyle name="Lien hypertexte visité" xfId="6489" builtinId="9" hidden="1"/>
    <cellStyle name="Lien hypertexte visité" xfId="6491" builtinId="9" hidden="1"/>
    <cellStyle name="Lien hypertexte visité" xfId="6493" builtinId="9" hidden="1"/>
    <cellStyle name="Lien hypertexte visité" xfId="6495" builtinId="9" hidden="1"/>
    <cellStyle name="Lien hypertexte visité" xfId="6497" builtinId="9" hidden="1"/>
    <cellStyle name="Lien hypertexte visité" xfId="6499" builtinId="9" hidden="1"/>
    <cellStyle name="Lien hypertexte visité" xfId="6501" builtinId="9" hidden="1"/>
    <cellStyle name="Lien hypertexte visité" xfId="6503" builtinId="9" hidden="1"/>
    <cellStyle name="Lien hypertexte visité" xfId="6505" builtinId="9" hidden="1"/>
    <cellStyle name="Lien hypertexte visité" xfId="6507" builtinId="9" hidden="1"/>
    <cellStyle name="Lien hypertexte visité" xfId="6509" builtinId="9" hidden="1"/>
    <cellStyle name="Lien hypertexte visité" xfId="6511" builtinId="9" hidden="1"/>
    <cellStyle name="Lien hypertexte visité" xfId="6513" builtinId="9" hidden="1"/>
    <cellStyle name="Lien hypertexte visité" xfId="6515" builtinId="9" hidden="1"/>
    <cellStyle name="Lien hypertexte visité" xfId="6517" builtinId="9" hidden="1"/>
    <cellStyle name="Lien hypertexte visité" xfId="6519" builtinId="9" hidden="1"/>
    <cellStyle name="Lien hypertexte visité" xfId="6521" builtinId="9" hidden="1"/>
    <cellStyle name="Lien hypertexte visité" xfId="6523" builtinId="9" hidden="1"/>
    <cellStyle name="Lien hypertexte visité" xfId="6525" builtinId="9" hidden="1"/>
    <cellStyle name="Lien hypertexte visité" xfId="6527" builtinId="9" hidden="1"/>
    <cellStyle name="Lien hypertexte visité" xfId="6529" builtinId="9" hidden="1"/>
    <cellStyle name="Lien hypertexte visité" xfId="6531" builtinId="9" hidden="1"/>
    <cellStyle name="Lien hypertexte visité" xfId="6533" builtinId="9" hidden="1"/>
    <cellStyle name="Lien hypertexte visité" xfId="6535" builtinId="9" hidden="1"/>
    <cellStyle name="Lien hypertexte visité" xfId="6537" builtinId="9" hidden="1"/>
    <cellStyle name="Lien hypertexte visité" xfId="6539" builtinId="9" hidden="1"/>
    <cellStyle name="Lien hypertexte visité" xfId="6541" builtinId="9" hidden="1"/>
    <cellStyle name="Lien hypertexte visité" xfId="6543" builtinId="9" hidden="1"/>
    <cellStyle name="Lien hypertexte visité" xfId="6545" builtinId="9" hidden="1"/>
    <cellStyle name="Lien hypertexte visité" xfId="6547" builtinId="9" hidden="1"/>
    <cellStyle name="Lien hypertexte visité" xfId="6549" builtinId="9" hidden="1"/>
    <cellStyle name="Lien hypertexte visité" xfId="6551" builtinId="9" hidden="1"/>
    <cellStyle name="Lien hypertexte visité" xfId="6553" builtinId="9" hidden="1"/>
    <cellStyle name="Lien hypertexte visité" xfId="6555" builtinId="9" hidden="1"/>
    <cellStyle name="Lien hypertexte visité" xfId="6557" builtinId="9" hidden="1"/>
    <cellStyle name="Lien hypertexte visité" xfId="6559" builtinId="9" hidden="1"/>
    <cellStyle name="Lien hypertexte visité" xfId="6561" builtinId="9" hidden="1"/>
    <cellStyle name="Lien hypertexte visité" xfId="6563" builtinId="9" hidden="1"/>
    <cellStyle name="Lien hypertexte visité" xfId="6565" builtinId="9" hidden="1"/>
    <cellStyle name="Lien hypertexte visité" xfId="6567" builtinId="9" hidden="1"/>
    <cellStyle name="Lien hypertexte visité" xfId="6569" builtinId="9" hidden="1"/>
    <cellStyle name="Lien hypertexte visité" xfId="6571" builtinId="9" hidden="1"/>
    <cellStyle name="Lien hypertexte visité" xfId="6573" builtinId="9" hidden="1"/>
    <cellStyle name="Lien hypertexte visité" xfId="6575" builtinId="9" hidden="1"/>
    <cellStyle name="Lien hypertexte visité" xfId="6577" builtinId="9" hidden="1"/>
    <cellStyle name="Lien hypertexte visité" xfId="6579" builtinId="9" hidden="1"/>
    <cellStyle name="Lien hypertexte visité" xfId="6581" builtinId="9" hidden="1"/>
    <cellStyle name="Lien hypertexte visité" xfId="6583" builtinId="9" hidden="1"/>
    <cellStyle name="Lien hypertexte visité" xfId="6585" builtinId="9" hidden="1"/>
    <cellStyle name="Lien hypertexte visité" xfId="6587" builtinId="9" hidden="1"/>
    <cellStyle name="Lien hypertexte visité" xfId="6589" builtinId="9" hidden="1"/>
    <cellStyle name="Lien hypertexte visité" xfId="6591" builtinId="9" hidden="1"/>
    <cellStyle name="Lien hypertexte visité" xfId="6593" builtinId="9" hidden="1"/>
    <cellStyle name="Lien hypertexte visité" xfId="6595" builtinId="9" hidden="1"/>
    <cellStyle name="Lien hypertexte visité" xfId="6597" builtinId="9" hidden="1"/>
    <cellStyle name="Lien hypertexte visité" xfId="6599" builtinId="9" hidden="1"/>
    <cellStyle name="Lien hypertexte visité" xfId="6601" builtinId="9" hidden="1"/>
    <cellStyle name="Lien hypertexte visité" xfId="6603" builtinId="9" hidden="1"/>
    <cellStyle name="Lien hypertexte visité" xfId="6605" builtinId="9" hidden="1"/>
    <cellStyle name="Lien hypertexte visité" xfId="6607" builtinId="9" hidden="1"/>
    <cellStyle name="Lien hypertexte visité" xfId="6609" builtinId="9" hidden="1"/>
    <cellStyle name="Lien hypertexte visité" xfId="6611" builtinId="9" hidden="1"/>
    <cellStyle name="Lien hypertexte visité" xfId="6613" builtinId="9" hidden="1"/>
    <cellStyle name="Lien hypertexte visité" xfId="6615" builtinId="9" hidden="1"/>
    <cellStyle name="Lien hypertexte visité" xfId="6617" builtinId="9" hidden="1"/>
    <cellStyle name="Lien hypertexte visité" xfId="6619" builtinId="9" hidden="1"/>
    <cellStyle name="Lien hypertexte visité" xfId="6621" builtinId="9" hidden="1"/>
    <cellStyle name="Lien hypertexte visité" xfId="6623" builtinId="9" hidden="1"/>
    <cellStyle name="Lien hypertexte visité" xfId="6625" builtinId="9" hidden="1"/>
    <cellStyle name="Lien hypertexte visité" xfId="6627" builtinId="9" hidden="1"/>
    <cellStyle name="Lien hypertexte visité" xfId="6629" builtinId="9" hidden="1"/>
    <cellStyle name="Lien hypertexte visité" xfId="6631" builtinId="9" hidden="1"/>
    <cellStyle name="Lien hypertexte visité" xfId="6633" builtinId="9" hidden="1"/>
    <cellStyle name="Lien hypertexte visité" xfId="6635" builtinId="9" hidden="1"/>
    <cellStyle name="Lien hypertexte visité" xfId="6637" builtinId="9" hidden="1"/>
    <cellStyle name="Lien hypertexte visité" xfId="6639" builtinId="9" hidden="1"/>
    <cellStyle name="Lien hypertexte visité" xfId="6641" builtinId="9" hidden="1"/>
    <cellStyle name="Lien hypertexte visité" xfId="6643" builtinId="9" hidden="1"/>
    <cellStyle name="Lien hypertexte visité" xfId="6645" builtinId="9" hidden="1"/>
    <cellStyle name="Lien hypertexte visité" xfId="6647" builtinId="9" hidden="1"/>
    <cellStyle name="Lien hypertexte visité" xfId="6649" builtinId="9" hidden="1"/>
    <cellStyle name="Lien hypertexte visité" xfId="6651" builtinId="9" hidden="1"/>
    <cellStyle name="Lien hypertexte visité" xfId="6653" builtinId="9" hidden="1"/>
    <cellStyle name="Lien hypertexte visité" xfId="6655" builtinId="9" hidden="1"/>
    <cellStyle name="Lien hypertexte visité" xfId="6657" builtinId="9" hidden="1"/>
    <cellStyle name="Lien hypertexte visité" xfId="6659" builtinId="9" hidden="1"/>
    <cellStyle name="Lien hypertexte visité" xfId="6661" builtinId="9" hidden="1"/>
    <cellStyle name="Lien hypertexte visité" xfId="6663" builtinId="9" hidden="1"/>
    <cellStyle name="Lien hypertexte visité" xfId="6665" builtinId="9" hidden="1"/>
    <cellStyle name="Lien hypertexte visité" xfId="6667" builtinId="9" hidden="1"/>
    <cellStyle name="Lien hypertexte visité" xfId="6669" builtinId="9" hidden="1"/>
    <cellStyle name="Lien hypertexte visité" xfId="6671" builtinId="9" hidden="1"/>
    <cellStyle name="Lien hypertexte visité" xfId="6673" builtinId="9" hidden="1"/>
    <cellStyle name="Lien hypertexte visité" xfId="6675" builtinId="9" hidden="1"/>
    <cellStyle name="Lien hypertexte visité" xfId="6677" builtinId="9" hidden="1"/>
    <cellStyle name="Lien hypertexte visité" xfId="6679" builtinId="9" hidden="1"/>
    <cellStyle name="Lien hypertexte visité" xfId="6681" builtinId="9" hidden="1"/>
    <cellStyle name="Lien hypertexte visité" xfId="6683" builtinId="9" hidden="1"/>
    <cellStyle name="Lien hypertexte visité" xfId="6685" builtinId="9" hidden="1"/>
    <cellStyle name="Lien hypertexte visité" xfId="6687" builtinId="9" hidden="1"/>
    <cellStyle name="Lien hypertexte visité" xfId="6689" builtinId="9" hidden="1"/>
    <cellStyle name="Lien hypertexte visité" xfId="6691" builtinId="9" hidden="1"/>
    <cellStyle name="Lien hypertexte visité" xfId="6693" builtinId="9" hidden="1"/>
    <cellStyle name="Lien hypertexte visité" xfId="6695" builtinId="9" hidden="1"/>
    <cellStyle name="Lien hypertexte visité" xfId="6697" builtinId="9" hidden="1"/>
    <cellStyle name="Lien hypertexte visité" xfId="6699" builtinId="9" hidden="1"/>
    <cellStyle name="Lien hypertexte visité" xfId="6701" builtinId="9" hidden="1"/>
    <cellStyle name="Lien hypertexte visité" xfId="6703" builtinId="9" hidden="1"/>
    <cellStyle name="Lien hypertexte visité" xfId="6705" builtinId="9" hidden="1"/>
    <cellStyle name="Lien hypertexte visité" xfId="6707" builtinId="9" hidden="1"/>
    <cellStyle name="Lien hypertexte visité" xfId="6709" builtinId="9" hidden="1"/>
    <cellStyle name="Lien hypertexte visité" xfId="6711" builtinId="9" hidden="1"/>
    <cellStyle name="Lien hypertexte visité" xfId="6713" builtinId="9" hidden="1"/>
    <cellStyle name="Lien hypertexte visité" xfId="6715" builtinId="9" hidden="1"/>
    <cellStyle name="Lien hypertexte visité" xfId="6717" builtinId="9" hidden="1"/>
    <cellStyle name="Lien hypertexte visité" xfId="6719" builtinId="9" hidden="1"/>
    <cellStyle name="Lien hypertexte visité" xfId="6721" builtinId="9" hidden="1"/>
    <cellStyle name="Lien hypertexte visité" xfId="6723" builtinId="9" hidden="1"/>
    <cellStyle name="Lien hypertexte visité" xfId="6725" builtinId="9" hidden="1"/>
    <cellStyle name="Lien hypertexte visité" xfId="6727" builtinId="9" hidden="1"/>
    <cellStyle name="Lien hypertexte visité" xfId="6729" builtinId="9" hidden="1"/>
    <cellStyle name="Lien hypertexte visité" xfId="6731" builtinId="9" hidden="1"/>
    <cellStyle name="Lien hypertexte visité" xfId="6733" builtinId="9" hidden="1"/>
    <cellStyle name="Lien hypertexte visité" xfId="6735" builtinId="9" hidden="1"/>
    <cellStyle name="Lien hypertexte visité" xfId="6737" builtinId="9" hidden="1"/>
    <cellStyle name="Lien hypertexte visité" xfId="6739" builtinId="9" hidden="1"/>
    <cellStyle name="Lien hypertexte visité" xfId="6741" builtinId="9" hidden="1"/>
    <cellStyle name="Lien hypertexte visité" xfId="6743" builtinId="9" hidden="1"/>
    <cellStyle name="Lien hypertexte visité" xfId="6745" builtinId="9" hidden="1"/>
    <cellStyle name="Lien hypertexte visité" xfId="6747" builtinId="9" hidden="1"/>
    <cellStyle name="Lien hypertexte visité" xfId="6749" builtinId="9" hidden="1"/>
    <cellStyle name="Lien hypertexte visité" xfId="6751" builtinId="9" hidden="1"/>
    <cellStyle name="Lien hypertexte visité" xfId="6753" builtinId="9" hidden="1"/>
    <cellStyle name="Lien hypertexte visité" xfId="6755" builtinId="9" hidden="1"/>
    <cellStyle name="Lien hypertexte visité" xfId="6757" builtinId="9" hidden="1"/>
    <cellStyle name="Lien hypertexte visité" xfId="6759" builtinId="9" hidden="1"/>
    <cellStyle name="Lien hypertexte visité" xfId="6761" builtinId="9" hidden="1"/>
    <cellStyle name="Lien hypertexte visité" xfId="6763" builtinId="9" hidden="1"/>
    <cellStyle name="Lien hypertexte visité" xfId="6765" builtinId="9" hidden="1"/>
    <cellStyle name="Lien hypertexte visité" xfId="6767" builtinId="9" hidden="1"/>
    <cellStyle name="Lien hypertexte visité" xfId="6769" builtinId="9" hidden="1"/>
    <cellStyle name="Lien hypertexte visité" xfId="6771" builtinId="9" hidden="1"/>
    <cellStyle name="Lien hypertexte visité" xfId="6773" builtinId="9" hidden="1"/>
    <cellStyle name="Lien hypertexte visité" xfId="6775" builtinId="9" hidden="1"/>
    <cellStyle name="Lien hypertexte visité" xfId="6777" builtinId="9" hidden="1"/>
    <cellStyle name="Lien hypertexte visité" xfId="6779" builtinId="9" hidden="1"/>
    <cellStyle name="Lien hypertexte visité" xfId="6781" builtinId="9" hidden="1"/>
    <cellStyle name="Lien hypertexte visité" xfId="6783" builtinId="9" hidden="1"/>
    <cellStyle name="Lien hypertexte visité" xfId="6785" builtinId="9" hidden="1"/>
    <cellStyle name="Lien hypertexte visité" xfId="6787" builtinId="9" hidden="1"/>
    <cellStyle name="Lien hypertexte visité" xfId="6789" builtinId="9" hidden="1"/>
    <cellStyle name="Lien hypertexte visité" xfId="6791" builtinId="9" hidden="1"/>
    <cellStyle name="Lien hypertexte visité" xfId="6793" builtinId="9" hidden="1"/>
    <cellStyle name="Lien hypertexte visité" xfId="6795" builtinId="9" hidden="1"/>
    <cellStyle name="Lien hypertexte visité" xfId="6797" builtinId="9" hidden="1"/>
    <cellStyle name="Lien hypertexte visité" xfId="6799" builtinId="9" hidden="1"/>
    <cellStyle name="Lien hypertexte visité" xfId="6801" builtinId="9" hidden="1"/>
    <cellStyle name="Lien hypertexte visité" xfId="6803" builtinId="9" hidden="1"/>
    <cellStyle name="Lien hypertexte visité" xfId="6805" builtinId="9" hidden="1"/>
    <cellStyle name="Lien hypertexte visité" xfId="6807" builtinId="9" hidden="1"/>
    <cellStyle name="Lien hypertexte visité" xfId="6809" builtinId="9" hidden="1"/>
    <cellStyle name="Lien hypertexte visité" xfId="6811" builtinId="9" hidden="1"/>
    <cellStyle name="Lien hypertexte visité" xfId="6813" builtinId="9" hidden="1"/>
    <cellStyle name="Lien hypertexte visité" xfId="6815" builtinId="9" hidden="1"/>
    <cellStyle name="Lien hypertexte visité" xfId="6817" builtinId="9" hidden="1"/>
    <cellStyle name="Lien hypertexte visité" xfId="6819" builtinId="9" hidden="1"/>
    <cellStyle name="Lien hypertexte visité" xfId="6821" builtinId="9" hidden="1"/>
    <cellStyle name="Lien hypertexte visité" xfId="6823" builtinId="9" hidden="1"/>
    <cellStyle name="Lien hypertexte visité" xfId="6825" builtinId="9" hidden="1"/>
    <cellStyle name="Lien hypertexte visité" xfId="6827" builtinId="9" hidden="1"/>
    <cellStyle name="Lien hypertexte visité" xfId="6829" builtinId="9" hidden="1"/>
    <cellStyle name="Lien hypertexte visité" xfId="6831" builtinId="9" hidden="1"/>
    <cellStyle name="Lien hypertexte visité" xfId="6833" builtinId="9" hidden="1"/>
    <cellStyle name="Lien hypertexte visité" xfId="6835" builtinId="9" hidden="1"/>
    <cellStyle name="Lien hypertexte visité" xfId="6837" builtinId="9" hidden="1"/>
    <cellStyle name="Lien hypertexte visité" xfId="6839" builtinId="9" hidden="1"/>
    <cellStyle name="Lien hypertexte visité" xfId="6841" builtinId="9" hidden="1"/>
    <cellStyle name="Lien hypertexte visité" xfId="6843" builtinId="9" hidden="1"/>
    <cellStyle name="Lien hypertexte visité" xfId="6845" builtinId="9" hidden="1"/>
    <cellStyle name="Lien hypertexte visité" xfId="6847" builtinId="9" hidden="1"/>
    <cellStyle name="Lien hypertexte visité" xfId="6849" builtinId="9" hidden="1"/>
    <cellStyle name="Lien hypertexte visité" xfId="6851" builtinId="9" hidden="1"/>
    <cellStyle name="Lien hypertexte visité" xfId="6853" builtinId="9" hidden="1"/>
    <cellStyle name="Lien hypertexte visité" xfId="6855" builtinId="9" hidden="1"/>
    <cellStyle name="Lien hypertexte visité" xfId="6857" builtinId="9" hidden="1"/>
    <cellStyle name="Lien hypertexte visité" xfId="6859" builtinId="9" hidden="1"/>
    <cellStyle name="Lien hypertexte visité" xfId="6861" builtinId="9" hidden="1"/>
    <cellStyle name="Lien hypertexte visité" xfId="6863" builtinId="9" hidden="1"/>
    <cellStyle name="Lien hypertexte visité" xfId="6865" builtinId="9" hidden="1"/>
    <cellStyle name="Lien hypertexte visité" xfId="6867" builtinId="9" hidden="1"/>
    <cellStyle name="Lien hypertexte visité" xfId="6869" builtinId="9" hidden="1"/>
    <cellStyle name="Lien hypertexte visité" xfId="6871" builtinId="9" hidden="1"/>
    <cellStyle name="Lien hypertexte visité" xfId="6873" builtinId="9" hidden="1"/>
    <cellStyle name="Lien hypertexte visité" xfId="6875" builtinId="9" hidden="1"/>
    <cellStyle name="Lien hypertexte visité" xfId="6877" builtinId="9" hidden="1"/>
    <cellStyle name="Lien hypertexte visité" xfId="6879" builtinId="9" hidden="1"/>
    <cellStyle name="Lien hypertexte visité" xfId="6881" builtinId="9" hidden="1"/>
    <cellStyle name="Lien hypertexte visité" xfId="6883" builtinId="9" hidden="1"/>
    <cellStyle name="Lien hypertexte visité" xfId="6885" builtinId="9" hidden="1"/>
    <cellStyle name="Lien hypertexte visité" xfId="6887" builtinId="9" hidden="1"/>
    <cellStyle name="Lien hypertexte visité" xfId="6889" builtinId="9" hidden="1"/>
    <cellStyle name="Lien hypertexte visité" xfId="6891" builtinId="9" hidden="1"/>
    <cellStyle name="Lien hypertexte visité" xfId="6893" builtinId="9" hidden="1"/>
    <cellStyle name="Lien hypertexte visité" xfId="6895" builtinId="9" hidden="1"/>
    <cellStyle name="Lien hypertexte visité" xfId="6897" builtinId="9" hidden="1"/>
    <cellStyle name="Lien hypertexte visité" xfId="6899" builtinId="9" hidden="1"/>
    <cellStyle name="Lien hypertexte visité" xfId="6901" builtinId="9" hidden="1"/>
    <cellStyle name="Lien hypertexte visité" xfId="6903" builtinId="9" hidden="1"/>
    <cellStyle name="Lien hypertexte visité" xfId="6905" builtinId="9" hidden="1"/>
    <cellStyle name="Lien hypertexte visité" xfId="6907" builtinId="9" hidden="1"/>
    <cellStyle name="Lien hypertexte visité" xfId="6909" builtinId="9" hidden="1"/>
    <cellStyle name="Lien hypertexte visité" xfId="6911" builtinId="9" hidden="1"/>
    <cellStyle name="Lien hypertexte visité" xfId="6913" builtinId="9" hidden="1"/>
    <cellStyle name="Lien hypertexte visité" xfId="6915" builtinId="9" hidden="1"/>
    <cellStyle name="Lien hypertexte visité" xfId="6917" builtinId="9" hidden="1"/>
    <cellStyle name="Lien hypertexte visité" xfId="6919" builtinId="9" hidden="1"/>
    <cellStyle name="Lien hypertexte visité" xfId="6921" builtinId="9" hidden="1"/>
    <cellStyle name="Lien hypertexte visité" xfId="6923" builtinId="9" hidden="1"/>
    <cellStyle name="Lien hypertexte visité" xfId="6925" builtinId="9" hidden="1"/>
    <cellStyle name="Lien hypertexte visité" xfId="6927" builtinId="9" hidden="1"/>
    <cellStyle name="Lien hypertexte visité" xfId="6929" builtinId="9" hidden="1"/>
    <cellStyle name="Lien hypertexte visité" xfId="6931" builtinId="9" hidden="1"/>
    <cellStyle name="Lien hypertexte visité" xfId="6933" builtinId="9" hidden="1"/>
    <cellStyle name="Lien hypertexte visité" xfId="6935" builtinId="9" hidden="1"/>
    <cellStyle name="Lien hypertexte visité" xfId="6937" builtinId="9" hidden="1"/>
    <cellStyle name="Lien hypertexte visité" xfId="6939" builtinId="9" hidden="1"/>
    <cellStyle name="Lien hypertexte visité" xfId="6941" builtinId="9" hidden="1"/>
    <cellStyle name="Lien hypertexte visité" xfId="6943" builtinId="9" hidden="1"/>
    <cellStyle name="Lien hypertexte visité" xfId="6945" builtinId="9" hidden="1"/>
    <cellStyle name="Lien hypertexte visité" xfId="6947" builtinId="9" hidden="1"/>
    <cellStyle name="Lien hypertexte visité" xfId="6949" builtinId="9" hidden="1"/>
    <cellStyle name="Lien hypertexte visité" xfId="6951" builtinId="9" hidden="1"/>
    <cellStyle name="Lien hypertexte visité" xfId="6953" builtinId="9" hidden="1"/>
    <cellStyle name="Lien hypertexte visité" xfId="6955" builtinId="9" hidden="1"/>
    <cellStyle name="Lien hypertexte visité" xfId="6957" builtinId="9" hidden="1"/>
    <cellStyle name="Lien hypertexte visité" xfId="6959" builtinId="9" hidden="1"/>
    <cellStyle name="Lien hypertexte visité" xfId="6961" builtinId="9" hidden="1"/>
    <cellStyle name="Lien hypertexte visité" xfId="6963" builtinId="9" hidden="1"/>
    <cellStyle name="Lien hypertexte visité" xfId="6965" builtinId="9" hidden="1"/>
    <cellStyle name="Lien hypertexte visité" xfId="6967" builtinId="9" hidden="1"/>
    <cellStyle name="Lien hypertexte visité" xfId="6969" builtinId="9" hidden="1"/>
    <cellStyle name="Lien hypertexte visité" xfId="6971" builtinId="9" hidden="1"/>
    <cellStyle name="Lien hypertexte visité" xfId="6973" builtinId="9" hidden="1"/>
    <cellStyle name="Lien hypertexte visité" xfId="6975" builtinId="9" hidden="1"/>
    <cellStyle name="Lien hypertexte visité" xfId="6977" builtinId="9" hidden="1"/>
    <cellStyle name="Lien hypertexte visité" xfId="6979" builtinId="9" hidden="1"/>
    <cellStyle name="Lien hypertexte visité" xfId="6981" builtinId="9" hidden="1"/>
    <cellStyle name="Lien hypertexte visité" xfId="6983" builtinId="9" hidden="1"/>
    <cellStyle name="Lien hypertexte visité" xfId="6985" builtinId="9" hidden="1"/>
    <cellStyle name="Lien hypertexte visité" xfId="6987" builtinId="9" hidden="1"/>
    <cellStyle name="Lien hypertexte visité" xfId="6989" builtinId="9" hidden="1"/>
    <cellStyle name="Lien hypertexte visité" xfId="6991" builtinId="9" hidden="1"/>
    <cellStyle name="Lien hypertexte visité" xfId="6993" builtinId="9" hidden="1"/>
    <cellStyle name="Lien hypertexte visité" xfId="6995" builtinId="9" hidden="1"/>
    <cellStyle name="Lien hypertexte visité" xfId="6997" builtinId="9" hidden="1"/>
    <cellStyle name="Lien hypertexte visité" xfId="6999" builtinId="9" hidden="1"/>
    <cellStyle name="Lien hypertexte visité" xfId="7001" builtinId="9" hidden="1"/>
    <cellStyle name="Lien hypertexte visité" xfId="7003" builtinId="9" hidden="1"/>
    <cellStyle name="Lien hypertexte visité" xfId="7005" builtinId="9" hidden="1"/>
    <cellStyle name="Lien hypertexte visité" xfId="7007" builtinId="9" hidden="1"/>
    <cellStyle name="Lien hypertexte visité" xfId="7009" builtinId="9" hidden="1"/>
    <cellStyle name="Lien hypertexte visité" xfId="7011" builtinId="9" hidden="1"/>
    <cellStyle name="Lien hypertexte visité" xfId="7013" builtinId="9" hidden="1"/>
    <cellStyle name="Lien hypertexte visité" xfId="7015" builtinId="9" hidden="1"/>
    <cellStyle name="Lien hypertexte visité" xfId="7017" builtinId="9" hidden="1"/>
    <cellStyle name="Lien hypertexte visité" xfId="7019" builtinId="9" hidden="1"/>
    <cellStyle name="Lien hypertexte visité" xfId="7021" builtinId="9" hidden="1"/>
    <cellStyle name="Lien hypertexte visité" xfId="7023" builtinId="9" hidden="1"/>
    <cellStyle name="Lien hypertexte visité" xfId="7025" builtinId="9" hidden="1"/>
    <cellStyle name="Lien hypertexte visité" xfId="7027" builtinId="9" hidden="1"/>
    <cellStyle name="Lien hypertexte visité" xfId="7029" builtinId="9" hidden="1"/>
    <cellStyle name="Lien hypertexte visité" xfId="7031" builtinId="9" hidden="1"/>
    <cellStyle name="Lien hypertexte visité" xfId="7033" builtinId="9" hidden="1"/>
    <cellStyle name="Lien hypertexte visité" xfId="7035" builtinId="9" hidden="1"/>
    <cellStyle name="Lien hypertexte visité" xfId="7037" builtinId="9" hidden="1"/>
    <cellStyle name="Lien hypertexte visité" xfId="7039" builtinId="9" hidden="1"/>
    <cellStyle name="Lien hypertexte visité" xfId="7041" builtinId="9" hidden="1"/>
    <cellStyle name="Lien hypertexte visité" xfId="7043" builtinId="9" hidden="1"/>
    <cellStyle name="Lien hypertexte visité" xfId="7045" builtinId="9" hidden="1"/>
    <cellStyle name="Lien hypertexte visité" xfId="7047" builtinId="9" hidden="1"/>
    <cellStyle name="Lien hypertexte visité" xfId="7049" builtinId="9" hidden="1"/>
    <cellStyle name="Lien hypertexte visité" xfId="7051" builtinId="9" hidden="1"/>
    <cellStyle name="Lien hypertexte visité" xfId="7053" builtinId="9" hidden="1"/>
    <cellStyle name="Lien hypertexte visité" xfId="7055" builtinId="9" hidden="1"/>
    <cellStyle name="Lien hypertexte visité" xfId="7057" builtinId="9" hidden="1"/>
    <cellStyle name="Lien hypertexte visité" xfId="7059" builtinId="9" hidden="1"/>
    <cellStyle name="Lien hypertexte visité" xfId="7061" builtinId="9" hidden="1"/>
    <cellStyle name="Lien hypertexte visité" xfId="7063" builtinId="9" hidden="1"/>
    <cellStyle name="Lien hypertexte visité" xfId="7065" builtinId="9" hidden="1"/>
    <cellStyle name="Lien hypertexte visité" xfId="7067" builtinId="9" hidden="1"/>
    <cellStyle name="Lien hypertexte visité" xfId="7069" builtinId="9" hidden="1"/>
    <cellStyle name="Lien hypertexte visité" xfId="7071" builtinId="9" hidden="1"/>
    <cellStyle name="Lien hypertexte visité" xfId="7073" builtinId="9" hidden="1"/>
    <cellStyle name="Lien hypertexte visité" xfId="7075" builtinId="9" hidden="1"/>
    <cellStyle name="Lien hypertexte visité" xfId="7077" builtinId="9" hidden="1"/>
    <cellStyle name="Lien hypertexte visité" xfId="7079" builtinId="9" hidden="1"/>
    <cellStyle name="Lien hypertexte visité" xfId="7081" builtinId="9" hidden="1"/>
    <cellStyle name="Lien hypertexte visité" xfId="7083" builtinId="9" hidden="1"/>
    <cellStyle name="Lien hypertexte visité" xfId="7085" builtinId="9" hidden="1"/>
    <cellStyle name="Lien hypertexte visité" xfId="7087" builtinId="9" hidden="1"/>
    <cellStyle name="Lien hypertexte visité" xfId="7089" builtinId="9" hidden="1"/>
    <cellStyle name="Lien hypertexte visité" xfId="7091" builtinId="9" hidden="1"/>
    <cellStyle name="Lien hypertexte visité" xfId="7093" builtinId="9" hidden="1"/>
    <cellStyle name="Lien hypertexte visité" xfId="7095" builtinId="9" hidden="1"/>
    <cellStyle name="Lien hypertexte visité" xfId="7097" builtinId="9" hidden="1"/>
    <cellStyle name="Lien hypertexte visité" xfId="7099" builtinId="9" hidden="1"/>
    <cellStyle name="Lien hypertexte visité" xfId="7101" builtinId="9" hidden="1"/>
    <cellStyle name="Lien hypertexte visité" xfId="7103" builtinId="9" hidden="1"/>
    <cellStyle name="Lien hypertexte visité" xfId="7105" builtinId="9" hidden="1"/>
    <cellStyle name="Lien hypertexte visité" xfId="7107" builtinId="9" hidden="1"/>
    <cellStyle name="Lien hypertexte visité" xfId="7109" builtinId="9" hidden="1"/>
    <cellStyle name="Lien hypertexte visité" xfId="7111" builtinId="9" hidden="1"/>
    <cellStyle name="Lien hypertexte visité" xfId="7113" builtinId="9" hidden="1"/>
    <cellStyle name="Lien hypertexte visité" xfId="7115" builtinId="9" hidden="1"/>
    <cellStyle name="Lien hypertexte visité" xfId="7117" builtinId="9" hidden="1"/>
    <cellStyle name="Lien hypertexte visité" xfId="7119" builtinId="9" hidden="1"/>
    <cellStyle name="Lien hypertexte visité" xfId="7121" builtinId="9" hidden="1"/>
    <cellStyle name="Lien hypertexte visité" xfId="7123" builtinId="9" hidden="1"/>
    <cellStyle name="Lien hypertexte visité" xfId="7125" builtinId="9" hidden="1"/>
    <cellStyle name="Lien hypertexte visité" xfId="7127" builtinId="9" hidden="1"/>
    <cellStyle name="Lien hypertexte visité" xfId="7129" builtinId="9" hidden="1"/>
    <cellStyle name="Lien hypertexte visité" xfId="7131" builtinId="9" hidden="1"/>
    <cellStyle name="Lien hypertexte visité" xfId="7133" builtinId="9" hidden="1"/>
    <cellStyle name="Lien hypertexte visité" xfId="7135" builtinId="9" hidden="1"/>
    <cellStyle name="Lien hypertexte visité" xfId="7137" builtinId="9" hidden="1"/>
    <cellStyle name="Lien hypertexte visité" xfId="7139" builtinId="9" hidden="1"/>
    <cellStyle name="Lien hypertexte visité" xfId="7141" builtinId="9" hidden="1"/>
    <cellStyle name="Lien hypertexte visité" xfId="7143" builtinId="9" hidden="1"/>
    <cellStyle name="Lien hypertexte visité" xfId="7145" builtinId="9" hidden="1"/>
    <cellStyle name="Lien hypertexte visité" xfId="7147" builtinId="9" hidden="1"/>
    <cellStyle name="Lien hypertexte visité" xfId="7149" builtinId="9" hidden="1"/>
    <cellStyle name="Lien hypertexte visité" xfId="7151" builtinId="9" hidden="1"/>
    <cellStyle name="Lien hypertexte visité" xfId="7153" builtinId="9" hidden="1"/>
    <cellStyle name="Lien hypertexte visité" xfId="7155" builtinId="9" hidden="1"/>
    <cellStyle name="Lien hypertexte visité" xfId="7157" builtinId="9" hidden="1"/>
    <cellStyle name="Lien hypertexte visité" xfId="7159" builtinId="9" hidden="1"/>
    <cellStyle name="Lien hypertexte visité" xfId="7161" builtinId="9" hidden="1"/>
    <cellStyle name="Lien hypertexte visité" xfId="7163" builtinId="9" hidden="1"/>
    <cellStyle name="Lien hypertexte visité" xfId="7165" builtinId="9" hidden="1"/>
    <cellStyle name="Lien hypertexte visité" xfId="7167" builtinId="9" hidden="1"/>
    <cellStyle name="Lien hypertexte visité" xfId="7169" builtinId="9" hidden="1"/>
    <cellStyle name="Lien hypertexte visité" xfId="7171" builtinId="9" hidden="1"/>
    <cellStyle name="Lien hypertexte visité" xfId="7173" builtinId="9" hidden="1"/>
    <cellStyle name="Lien hypertexte visité" xfId="7175" builtinId="9" hidden="1"/>
    <cellStyle name="Lien hypertexte visité" xfId="7177" builtinId="9" hidden="1"/>
    <cellStyle name="Lien hypertexte visité" xfId="7179" builtinId="9" hidden="1"/>
    <cellStyle name="Lien hypertexte visité" xfId="7181" builtinId="9" hidden="1"/>
    <cellStyle name="Lien hypertexte visité" xfId="7183" builtinId="9" hidden="1"/>
    <cellStyle name="Lien hypertexte visité" xfId="7185" builtinId="9" hidden="1"/>
    <cellStyle name="Lien hypertexte visité" xfId="7187" builtinId="9" hidden="1"/>
    <cellStyle name="Lien hypertexte visité" xfId="7189" builtinId="9" hidden="1"/>
    <cellStyle name="Lien hypertexte visité" xfId="7191" builtinId="9" hidden="1"/>
    <cellStyle name="Lien hypertexte visité" xfId="7193" builtinId="9" hidden="1"/>
    <cellStyle name="Lien hypertexte visité" xfId="7195" builtinId="9" hidden="1"/>
    <cellStyle name="Lien hypertexte visité" xfId="7197" builtinId="9" hidden="1"/>
    <cellStyle name="Lien hypertexte visité" xfId="7199" builtinId="9" hidden="1"/>
    <cellStyle name="Lien hypertexte visité" xfId="7201" builtinId="9" hidden="1"/>
    <cellStyle name="Lien hypertexte visité" xfId="7203" builtinId="9" hidden="1"/>
    <cellStyle name="Lien hypertexte visité" xfId="7205" builtinId="9" hidden="1"/>
    <cellStyle name="Lien hypertexte visité" xfId="7207" builtinId="9" hidden="1"/>
    <cellStyle name="Lien hypertexte visité" xfId="7209" builtinId="9" hidden="1"/>
    <cellStyle name="Lien hypertexte visité" xfId="7211" builtinId="9" hidden="1"/>
    <cellStyle name="Lien hypertexte visité" xfId="7213" builtinId="9" hidden="1"/>
    <cellStyle name="Lien hypertexte visité" xfId="7215" builtinId="9" hidden="1"/>
    <cellStyle name="Lien hypertexte visité" xfId="7217" builtinId="9" hidden="1"/>
    <cellStyle name="Lien hypertexte visité" xfId="7219" builtinId="9" hidden="1"/>
    <cellStyle name="Lien hypertexte visité" xfId="7221" builtinId="9" hidden="1"/>
    <cellStyle name="Lien hypertexte visité" xfId="7223" builtinId="9" hidden="1"/>
    <cellStyle name="Lien hypertexte visité" xfId="7225" builtinId="9" hidden="1"/>
    <cellStyle name="Lien hypertexte visité" xfId="7227" builtinId="9" hidden="1"/>
    <cellStyle name="Lien hypertexte visité" xfId="7229" builtinId="9" hidden="1"/>
    <cellStyle name="Lien hypertexte visité" xfId="7231" builtinId="9" hidden="1"/>
    <cellStyle name="Lien hypertexte visité" xfId="7233" builtinId="9" hidden="1"/>
    <cellStyle name="Lien hypertexte visité" xfId="7235" builtinId="9" hidden="1"/>
    <cellStyle name="Lien hypertexte visité" xfId="7237" builtinId="9" hidden="1"/>
    <cellStyle name="Lien hypertexte visité" xfId="7239" builtinId="9" hidden="1"/>
    <cellStyle name="Lien hypertexte visité" xfId="7241" builtinId="9" hidden="1"/>
    <cellStyle name="Lien hypertexte visité" xfId="7243" builtinId="9" hidden="1"/>
    <cellStyle name="Lien hypertexte visité" xfId="7245" builtinId="9" hidden="1"/>
    <cellStyle name="Lien hypertexte visité" xfId="7247" builtinId="9" hidden="1"/>
    <cellStyle name="Lien hypertexte visité" xfId="7249" builtinId="9" hidden="1"/>
    <cellStyle name="Lien hypertexte visité" xfId="7251" builtinId="9" hidden="1"/>
    <cellStyle name="Lien hypertexte visité" xfId="7253" builtinId="9" hidden="1"/>
    <cellStyle name="Lien hypertexte visité" xfId="7255" builtinId="9" hidden="1"/>
    <cellStyle name="Lien hypertexte visité" xfId="7257" builtinId="9" hidden="1"/>
    <cellStyle name="Lien hypertexte visité" xfId="7259" builtinId="9" hidden="1"/>
    <cellStyle name="Lien hypertexte visité" xfId="7261" builtinId="9" hidden="1"/>
    <cellStyle name="Lien hypertexte visité" xfId="7263" builtinId="9" hidden="1"/>
    <cellStyle name="Lien hypertexte visité" xfId="7265" builtinId="9" hidden="1"/>
    <cellStyle name="Lien hypertexte visité" xfId="7267" builtinId="9" hidden="1"/>
    <cellStyle name="Lien hypertexte visité" xfId="7269" builtinId="9" hidden="1"/>
    <cellStyle name="Lien hypertexte visité" xfId="7271" builtinId="9" hidden="1"/>
    <cellStyle name="Lien hypertexte visité" xfId="7273" builtinId="9" hidden="1"/>
    <cellStyle name="Lien hypertexte visité" xfId="7275" builtinId="9" hidden="1"/>
    <cellStyle name="Lien hypertexte visité" xfId="7277" builtinId="9" hidden="1"/>
    <cellStyle name="Lien hypertexte visité" xfId="7279" builtinId="9" hidden="1"/>
    <cellStyle name="Lien hypertexte visité" xfId="7281" builtinId="9" hidden="1"/>
    <cellStyle name="Lien hypertexte visité" xfId="7283" builtinId="9" hidden="1"/>
    <cellStyle name="Lien hypertexte visité" xfId="7285" builtinId="9" hidden="1"/>
    <cellStyle name="Lien hypertexte visité" xfId="7287" builtinId="9" hidden="1"/>
    <cellStyle name="Lien hypertexte visité" xfId="7289" builtinId="9" hidden="1"/>
    <cellStyle name="Lien hypertexte visité" xfId="7291" builtinId="9" hidden="1"/>
    <cellStyle name="Lien hypertexte visité" xfId="7293" builtinId="9" hidden="1"/>
    <cellStyle name="Lien hypertexte visité" xfId="7295" builtinId="9" hidden="1"/>
    <cellStyle name="Lien hypertexte visité" xfId="7297" builtinId="9" hidden="1"/>
    <cellStyle name="Lien hypertexte visité" xfId="7299" builtinId="9" hidden="1"/>
    <cellStyle name="Lien hypertexte visité" xfId="7301" builtinId="9" hidden="1"/>
    <cellStyle name="Lien hypertexte visité" xfId="7303" builtinId="9" hidden="1"/>
    <cellStyle name="Lien hypertexte visité" xfId="7305" builtinId="9" hidden="1"/>
    <cellStyle name="Lien hypertexte visité" xfId="7307" builtinId="9" hidden="1"/>
    <cellStyle name="Lien hypertexte visité" xfId="7309" builtinId="9" hidden="1"/>
    <cellStyle name="Lien hypertexte visité" xfId="7311" builtinId="9" hidden="1"/>
    <cellStyle name="Lien hypertexte visité" xfId="7313" builtinId="9" hidden="1"/>
    <cellStyle name="Lien hypertexte visité" xfId="7315" builtinId="9" hidden="1"/>
    <cellStyle name="Lien hypertexte visité" xfId="7317" builtinId="9" hidden="1"/>
    <cellStyle name="Lien hypertexte visité" xfId="7319" builtinId="9" hidden="1"/>
    <cellStyle name="Lien hypertexte visité" xfId="7321" builtinId="9" hidden="1"/>
    <cellStyle name="Lien hypertexte visité" xfId="7323" builtinId="9" hidden="1"/>
    <cellStyle name="Lien hypertexte visité" xfId="7325" builtinId="9" hidden="1"/>
    <cellStyle name="Lien hypertexte visité" xfId="7327" builtinId="9" hidden="1"/>
    <cellStyle name="Lien hypertexte visité" xfId="7329" builtinId="9" hidden="1"/>
    <cellStyle name="Lien hypertexte visité" xfId="7331" builtinId="9" hidden="1"/>
    <cellStyle name="Lien hypertexte visité" xfId="7333" builtinId="9" hidden="1"/>
    <cellStyle name="Lien hypertexte visité" xfId="7335" builtinId="9" hidden="1"/>
    <cellStyle name="Lien hypertexte visité" xfId="7337" builtinId="9" hidden="1"/>
    <cellStyle name="Lien hypertexte visité" xfId="7339" builtinId="9" hidden="1"/>
    <cellStyle name="Lien hypertexte visité" xfId="7341" builtinId="9" hidden="1"/>
    <cellStyle name="Lien hypertexte visité" xfId="7343" builtinId="9" hidden="1"/>
    <cellStyle name="Lien hypertexte visité" xfId="7345" builtinId="9" hidden="1"/>
    <cellStyle name="Lien hypertexte visité" xfId="7347" builtinId="9" hidden="1"/>
    <cellStyle name="Lien hypertexte visité" xfId="7349" builtinId="9" hidden="1"/>
    <cellStyle name="Lien hypertexte visité" xfId="7351" builtinId="9" hidden="1"/>
    <cellStyle name="Lien hypertexte visité" xfId="7353" builtinId="9" hidden="1"/>
    <cellStyle name="Lien hypertexte visité" xfId="7355" builtinId="9" hidden="1"/>
    <cellStyle name="Lien hypertexte visité" xfId="7357" builtinId="9" hidden="1"/>
    <cellStyle name="Lien hypertexte visité" xfId="7359" builtinId="9" hidden="1"/>
    <cellStyle name="Lien hypertexte visité" xfId="7361" builtinId="9" hidden="1"/>
    <cellStyle name="Lien hypertexte visité" xfId="7363" builtinId="9" hidden="1"/>
    <cellStyle name="Lien hypertexte visité" xfId="7365" builtinId="9" hidden="1"/>
    <cellStyle name="Lien hypertexte visité" xfId="7367" builtinId="9" hidden="1"/>
    <cellStyle name="Lien hypertexte visité" xfId="7369" builtinId="9" hidden="1"/>
    <cellStyle name="Lien hypertexte visité" xfId="7371" builtinId="9" hidden="1"/>
    <cellStyle name="Lien hypertexte visité" xfId="7373" builtinId="9" hidden="1"/>
    <cellStyle name="Lien hypertexte visité" xfId="7375" builtinId="9" hidden="1"/>
    <cellStyle name="Lien hypertexte visité" xfId="7377" builtinId="9" hidden="1"/>
    <cellStyle name="Lien hypertexte visité" xfId="7379" builtinId="9" hidden="1"/>
    <cellStyle name="Lien hypertexte visité" xfId="7381" builtinId="9" hidden="1"/>
    <cellStyle name="Lien hypertexte visité" xfId="7383" builtinId="9" hidden="1"/>
    <cellStyle name="Lien hypertexte visité" xfId="7385" builtinId="9" hidden="1"/>
    <cellStyle name="Lien hypertexte visité" xfId="7387" builtinId="9" hidden="1"/>
    <cellStyle name="Lien hypertexte visité" xfId="7389" builtinId="9" hidden="1"/>
    <cellStyle name="Lien hypertexte visité" xfId="7391" builtinId="9" hidden="1"/>
    <cellStyle name="Lien hypertexte visité" xfId="7393" builtinId="9" hidden="1"/>
    <cellStyle name="Lien hypertexte visité" xfId="7395" builtinId="9" hidden="1"/>
    <cellStyle name="Lien hypertexte visité" xfId="7397" builtinId="9" hidden="1"/>
    <cellStyle name="Lien hypertexte visité" xfId="7399" builtinId="9" hidden="1"/>
    <cellStyle name="Lien hypertexte visité" xfId="7401" builtinId="9" hidden="1"/>
    <cellStyle name="Lien hypertexte visité" xfId="7403" builtinId="9" hidden="1"/>
    <cellStyle name="Lien hypertexte visité" xfId="7405" builtinId="9" hidden="1"/>
    <cellStyle name="Lien hypertexte visité" xfId="7407" builtinId="9" hidden="1"/>
    <cellStyle name="Lien hypertexte visité" xfId="7409" builtinId="9" hidden="1"/>
    <cellStyle name="Lien hypertexte visité" xfId="7411" builtinId="9" hidden="1"/>
    <cellStyle name="Lien hypertexte visité" xfId="7413" builtinId="9" hidden="1"/>
    <cellStyle name="Lien hypertexte visité" xfId="7415" builtinId="9" hidden="1"/>
    <cellStyle name="Lien hypertexte visité" xfId="7417" builtinId="9" hidden="1"/>
    <cellStyle name="Lien hypertexte visité" xfId="7419" builtinId="9" hidden="1"/>
    <cellStyle name="Lien hypertexte visité" xfId="7421" builtinId="9" hidden="1"/>
    <cellStyle name="Lien hypertexte visité" xfId="7423" builtinId="9" hidden="1"/>
    <cellStyle name="Lien hypertexte visité" xfId="7425" builtinId="9" hidden="1"/>
    <cellStyle name="Lien hypertexte visité" xfId="7427" builtinId="9" hidden="1"/>
    <cellStyle name="Lien hypertexte visité" xfId="7429" builtinId="9" hidden="1"/>
    <cellStyle name="Lien hypertexte visité" xfId="7431" builtinId="9" hidden="1"/>
    <cellStyle name="Lien hypertexte visité" xfId="7433" builtinId="9" hidden="1"/>
    <cellStyle name="Lien hypertexte visité" xfId="7435" builtinId="9" hidden="1"/>
    <cellStyle name="Lien hypertexte visité" xfId="7437" builtinId="9" hidden="1"/>
    <cellStyle name="Lien hypertexte visité" xfId="7439" builtinId="9" hidden="1"/>
    <cellStyle name="Lien hypertexte visité" xfId="7441" builtinId="9" hidden="1"/>
    <cellStyle name="Lien hypertexte visité" xfId="7443" builtinId="9" hidden="1"/>
    <cellStyle name="Lien hypertexte visité" xfId="7445" builtinId="9" hidden="1"/>
    <cellStyle name="Lien hypertexte visité" xfId="7447" builtinId="9" hidden="1"/>
    <cellStyle name="Lien hypertexte visité" xfId="7449" builtinId="9" hidden="1"/>
    <cellStyle name="Lien hypertexte visité" xfId="7451" builtinId="9" hidden="1"/>
    <cellStyle name="Lien hypertexte visité" xfId="7453" builtinId="9" hidden="1"/>
    <cellStyle name="Lien hypertexte visité" xfId="7455" builtinId="9" hidden="1"/>
    <cellStyle name="Lien hypertexte visité" xfId="7457" builtinId="9" hidden="1"/>
    <cellStyle name="Lien hypertexte visité" xfId="7459" builtinId="9" hidden="1"/>
    <cellStyle name="Lien hypertexte visité" xfId="7461" builtinId="9" hidden="1"/>
    <cellStyle name="Lien hypertexte visité" xfId="7463" builtinId="9" hidden="1"/>
    <cellStyle name="Lien hypertexte visité" xfId="7465" builtinId="9" hidden="1"/>
    <cellStyle name="Lien hypertexte visité" xfId="7467" builtinId="9" hidden="1"/>
    <cellStyle name="Lien hypertexte visité" xfId="7469" builtinId="9" hidden="1"/>
    <cellStyle name="Lien hypertexte visité" xfId="7471" builtinId="9" hidden="1"/>
    <cellStyle name="Lien hypertexte visité" xfId="7473" builtinId="9" hidden="1"/>
    <cellStyle name="Lien hypertexte visité" xfId="7475" builtinId="9" hidden="1"/>
    <cellStyle name="Lien hypertexte visité" xfId="7477" builtinId="9" hidden="1"/>
    <cellStyle name="Lien hypertexte visité" xfId="7479" builtinId="9" hidden="1"/>
    <cellStyle name="Lien hypertexte visité" xfId="7481" builtinId="9" hidden="1"/>
    <cellStyle name="Lien hypertexte visité" xfId="7483" builtinId="9" hidden="1"/>
    <cellStyle name="Lien hypertexte visité" xfId="7485" builtinId="9" hidden="1"/>
    <cellStyle name="Lien hypertexte visité" xfId="7487" builtinId="9" hidden="1"/>
    <cellStyle name="Lien hypertexte visité" xfId="7489" builtinId="9" hidden="1"/>
    <cellStyle name="Lien hypertexte visité" xfId="7491" builtinId="9" hidden="1"/>
    <cellStyle name="Lien hypertexte visité" xfId="7493" builtinId="9" hidden="1"/>
    <cellStyle name="Lien hypertexte visité" xfId="7495" builtinId="9" hidden="1"/>
    <cellStyle name="Lien hypertexte visité" xfId="7497" builtinId="9" hidden="1"/>
    <cellStyle name="Lien hypertexte visité" xfId="7499" builtinId="9" hidden="1"/>
    <cellStyle name="Lien hypertexte visité" xfId="7501" builtinId="9" hidden="1"/>
    <cellStyle name="Lien hypertexte visité" xfId="7503" builtinId="9" hidden="1"/>
    <cellStyle name="Lien hypertexte visité" xfId="7505" builtinId="9" hidden="1"/>
    <cellStyle name="Lien hypertexte visité" xfId="7507" builtinId="9" hidden="1"/>
    <cellStyle name="Lien hypertexte visité" xfId="7509" builtinId="9" hidden="1"/>
    <cellStyle name="Lien hypertexte visité" xfId="7511" builtinId="9" hidden="1"/>
    <cellStyle name="Lien hypertexte visité" xfId="7513" builtinId="9" hidden="1"/>
    <cellStyle name="Lien hypertexte visité" xfId="7515" builtinId="9" hidden="1"/>
    <cellStyle name="Lien hypertexte visité" xfId="7517" builtinId="9" hidden="1"/>
    <cellStyle name="Lien hypertexte visité" xfId="7519" builtinId="9" hidden="1"/>
    <cellStyle name="Lien hypertexte visité" xfId="7521" builtinId="9" hidden="1"/>
    <cellStyle name="Lien hypertexte visité" xfId="7523" builtinId="9" hidden="1"/>
    <cellStyle name="Lien hypertexte visité" xfId="7525" builtinId="9" hidden="1"/>
    <cellStyle name="Lien hypertexte visité" xfId="7527" builtinId="9" hidden="1"/>
    <cellStyle name="Lien hypertexte visité" xfId="7529" builtinId="9" hidden="1"/>
    <cellStyle name="Lien hypertexte visité" xfId="7531" builtinId="9" hidden="1"/>
    <cellStyle name="Lien hypertexte visité" xfId="7533" builtinId="9" hidden="1"/>
    <cellStyle name="Lien hypertexte visité" xfId="7535" builtinId="9" hidden="1"/>
    <cellStyle name="Lien hypertexte visité" xfId="7537" builtinId="9" hidden="1"/>
    <cellStyle name="Lien hypertexte visité" xfId="7539" builtinId="9" hidden="1"/>
    <cellStyle name="Lien hypertexte visité" xfId="7541" builtinId="9" hidden="1"/>
    <cellStyle name="Lien hypertexte visité" xfId="7543" builtinId="9" hidden="1"/>
    <cellStyle name="Lien hypertexte visité" xfId="7545" builtinId="9" hidden="1"/>
    <cellStyle name="Lien hypertexte visité" xfId="7547" builtinId="9" hidden="1"/>
    <cellStyle name="Lien hypertexte visité" xfId="7549" builtinId="9" hidden="1"/>
    <cellStyle name="Lien hypertexte visité" xfId="7551" builtinId="9" hidden="1"/>
    <cellStyle name="Lien hypertexte visité" xfId="7553" builtinId="9" hidden="1"/>
    <cellStyle name="Lien hypertexte visité" xfId="7555" builtinId="9" hidden="1"/>
    <cellStyle name="Lien hypertexte visité" xfId="7557" builtinId="9" hidden="1"/>
    <cellStyle name="Lien hypertexte visité" xfId="7559" builtinId="9" hidden="1"/>
    <cellStyle name="Lien hypertexte visité" xfId="7561" builtinId="9" hidden="1"/>
    <cellStyle name="Lien hypertexte visité" xfId="7563" builtinId="9" hidden="1"/>
    <cellStyle name="Lien hypertexte visité" xfId="7565" builtinId="9" hidden="1"/>
    <cellStyle name="Lien hypertexte visité" xfId="7567" builtinId="9" hidden="1"/>
    <cellStyle name="Lien hypertexte visité" xfId="7569" builtinId="9" hidden="1"/>
    <cellStyle name="Lien hypertexte visité" xfId="7571" builtinId="9" hidden="1"/>
    <cellStyle name="Lien hypertexte visité" xfId="7573" builtinId="9" hidden="1"/>
    <cellStyle name="Lien hypertexte visité" xfId="7575" builtinId="9" hidden="1"/>
    <cellStyle name="Lien hypertexte visité" xfId="7577" builtinId="9" hidden="1"/>
    <cellStyle name="Lien hypertexte visité" xfId="7579" builtinId="9" hidden="1"/>
    <cellStyle name="Lien hypertexte visité" xfId="7581" builtinId="9" hidden="1"/>
    <cellStyle name="Lien hypertexte visité" xfId="7583" builtinId="9" hidden="1"/>
    <cellStyle name="Lien hypertexte visité" xfId="7585" builtinId="9" hidden="1"/>
    <cellStyle name="Lien hypertexte visité" xfId="7587" builtinId="9" hidden="1"/>
    <cellStyle name="Lien hypertexte visité" xfId="7589" builtinId="9" hidden="1"/>
    <cellStyle name="Lien hypertexte visité" xfId="7591" builtinId="9" hidden="1"/>
    <cellStyle name="Lien hypertexte visité" xfId="7593" builtinId="9" hidden="1"/>
    <cellStyle name="Lien hypertexte visité" xfId="7595" builtinId="9" hidden="1"/>
    <cellStyle name="Lien hypertexte visité" xfId="7597" builtinId="9" hidden="1"/>
    <cellStyle name="Lien hypertexte visité" xfId="7599" builtinId="9" hidden="1"/>
    <cellStyle name="Lien hypertexte visité" xfId="7601" builtinId="9" hidden="1"/>
    <cellStyle name="Lien hypertexte visité" xfId="7603" builtinId="9" hidden="1"/>
    <cellStyle name="Lien hypertexte visité" xfId="7605" builtinId="9" hidden="1"/>
    <cellStyle name="Lien hypertexte visité" xfId="7607" builtinId="9" hidden="1"/>
    <cellStyle name="Lien hypertexte visité" xfId="7609" builtinId="9" hidden="1"/>
    <cellStyle name="Lien hypertexte visité" xfId="7611" builtinId="9" hidden="1"/>
    <cellStyle name="Lien hypertexte visité" xfId="7613" builtinId="9" hidden="1"/>
    <cellStyle name="Lien hypertexte visité" xfId="7615" builtinId="9" hidden="1"/>
    <cellStyle name="Lien hypertexte visité" xfId="7617" builtinId="9" hidden="1"/>
    <cellStyle name="Lien hypertexte visité" xfId="7619" builtinId="9" hidden="1"/>
    <cellStyle name="Lien hypertexte visité" xfId="7621" builtinId="9" hidden="1"/>
    <cellStyle name="Lien hypertexte visité" xfId="7623" builtinId="9" hidden="1"/>
    <cellStyle name="Lien hypertexte visité" xfId="7625" builtinId="9" hidden="1"/>
    <cellStyle name="Lien hypertexte visité" xfId="7627" builtinId="9" hidden="1"/>
    <cellStyle name="Lien hypertexte visité" xfId="7629" builtinId="9" hidden="1"/>
    <cellStyle name="Lien hypertexte visité" xfId="7631" builtinId="9" hidden="1"/>
    <cellStyle name="Lien hypertexte visité" xfId="7633" builtinId="9" hidden="1"/>
    <cellStyle name="Lien hypertexte visité" xfId="7635" builtinId="9" hidden="1"/>
    <cellStyle name="Lien hypertexte visité" xfId="7637" builtinId="9" hidden="1"/>
    <cellStyle name="Lien hypertexte visité" xfId="7639" builtinId="9" hidden="1"/>
    <cellStyle name="Lien hypertexte visité" xfId="7641" builtinId="9" hidden="1"/>
    <cellStyle name="Lien hypertexte visité" xfId="7643" builtinId="9" hidden="1"/>
    <cellStyle name="Lien hypertexte visité" xfId="7645" builtinId="9" hidden="1"/>
    <cellStyle name="Lien hypertexte visité" xfId="7647" builtinId="9" hidden="1"/>
    <cellStyle name="Lien hypertexte visité" xfId="7649" builtinId="9" hidden="1"/>
    <cellStyle name="Lien hypertexte visité" xfId="7651" builtinId="9" hidden="1"/>
    <cellStyle name="Lien hypertexte visité" xfId="7653" builtinId="9" hidden="1"/>
    <cellStyle name="Lien hypertexte visité" xfId="7655" builtinId="9" hidden="1"/>
    <cellStyle name="Lien hypertexte visité" xfId="7657" builtinId="9" hidden="1"/>
    <cellStyle name="Lien hypertexte visité" xfId="7659" builtinId="9" hidden="1"/>
    <cellStyle name="Lien hypertexte visité" xfId="7661" builtinId="9" hidden="1"/>
    <cellStyle name="Lien hypertexte visité" xfId="7663" builtinId="9" hidden="1"/>
    <cellStyle name="Lien hypertexte visité" xfId="7665" builtinId="9" hidden="1"/>
    <cellStyle name="Lien hypertexte visité" xfId="7667" builtinId="9" hidden="1"/>
    <cellStyle name="Lien hypertexte visité" xfId="7669" builtinId="9" hidden="1"/>
    <cellStyle name="Lien hypertexte visité" xfId="7671" builtinId="9" hidden="1"/>
    <cellStyle name="Lien hypertexte visité" xfId="7673" builtinId="9" hidden="1"/>
    <cellStyle name="Lien hypertexte visité" xfId="7675" builtinId="9" hidden="1"/>
    <cellStyle name="Lien hypertexte visité" xfId="7677" builtinId="9" hidden="1"/>
    <cellStyle name="Lien hypertexte visité" xfId="7679" builtinId="9" hidden="1"/>
    <cellStyle name="Lien hypertexte visité" xfId="7681" builtinId="9" hidden="1"/>
    <cellStyle name="Lien hypertexte visité" xfId="7683" builtinId="9" hidden="1"/>
    <cellStyle name="Lien hypertexte visité" xfId="7685" builtinId="9" hidden="1"/>
    <cellStyle name="Lien hypertexte visité" xfId="7687" builtinId="9" hidden="1"/>
    <cellStyle name="Lien hypertexte visité" xfId="7689" builtinId="9" hidden="1"/>
    <cellStyle name="Lien hypertexte visité" xfId="7691" builtinId="9" hidden="1"/>
    <cellStyle name="Lien hypertexte visité" xfId="7693" builtinId="9" hidden="1"/>
    <cellStyle name="Lien hypertexte visité" xfId="7695" builtinId="9" hidden="1"/>
    <cellStyle name="Lien hypertexte visité" xfId="7697" builtinId="9" hidden="1"/>
    <cellStyle name="Lien hypertexte visité" xfId="7699" builtinId="9" hidden="1"/>
    <cellStyle name="Lien hypertexte visité" xfId="7701" builtinId="9" hidden="1"/>
    <cellStyle name="Lien hypertexte visité" xfId="7703" builtinId="9" hidden="1"/>
    <cellStyle name="Lien hypertexte visité" xfId="7705" builtinId="9" hidden="1"/>
    <cellStyle name="Lien hypertexte visité" xfId="7707" builtinId="9" hidden="1"/>
    <cellStyle name="Lien hypertexte visité" xfId="7709" builtinId="9" hidden="1"/>
    <cellStyle name="Lien hypertexte visité" xfId="7711" builtinId="9" hidden="1"/>
    <cellStyle name="Lien hypertexte visité" xfId="7713" builtinId="9" hidden="1"/>
    <cellStyle name="Lien hypertexte visité" xfId="7715" builtinId="9" hidden="1"/>
    <cellStyle name="Lien hypertexte visité" xfId="7717" builtinId="9" hidden="1"/>
    <cellStyle name="Lien hypertexte visité" xfId="7719" builtinId="9" hidden="1"/>
    <cellStyle name="Lien hypertexte visité" xfId="7721" builtinId="9" hidden="1"/>
    <cellStyle name="Lien hypertexte visité" xfId="7723" builtinId="9" hidden="1"/>
    <cellStyle name="Lien hypertexte visité" xfId="7725" builtinId="9" hidden="1"/>
    <cellStyle name="Lien hypertexte visité" xfId="7727" builtinId="9" hidden="1"/>
    <cellStyle name="Lien hypertexte visité" xfId="7729" builtinId="9" hidden="1"/>
    <cellStyle name="Lien hypertexte visité" xfId="7731" builtinId="9" hidden="1"/>
    <cellStyle name="Lien hypertexte visité" xfId="7733" builtinId="9" hidden="1"/>
    <cellStyle name="Lien hypertexte visité" xfId="7735" builtinId="9" hidden="1"/>
    <cellStyle name="Lien hypertexte visité" xfId="7737" builtinId="9" hidden="1"/>
    <cellStyle name="Lien hypertexte visité" xfId="7739" builtinId="9" hidden="1"/>
    <cellStyle name="Lien hypertexte visité" xfId="7741" builtinId="9" hidden="1"/>
    <cellStyle name="Lien hypertexte visité" xfId="7743" builtinId="9" hidden="1"/>
    <cellStyle name="Lien hypertexte visité" xfId="7745" builtinId="9" hidden="1"/>
    <cellStyle name="Lien hypertexte visité" xfId="7747" builtinId="9" hidden="1"/>
    <cellStyle name="Lien hypertexte visité" xfId="7749" builtinId="9" hidden="1"/>
    <cellStyle name="Lien hypertexte visité" xfId="7751" builtinId="9" hidden="1"/>
    <cellStyle name="Lien hypertexte visité" xfId="7753" builtinId="9" hidden="1"/>
    <cellStyle name="Lien hypertexte visité" xfId="7755" builtinId="9" hidden="1"/>
    <cellStyle name="Lien hypertexte visité" xfId="7757" builtinId="9" hidden="1"/>
    <cellStyle name="Lien hypertexte visité" xfId="7759" builtinId="9" hidden="1"/>
    <cellStyle name="Lien hypertexte visité" xfId="7761" builtinId="9" hidden="1"/>
    <cellStyle name="Lien hypertexte visité" xfId="7763" builtinId="9" hidden="1"/>
    <cellStyle name="Lien hypertexte visité" xfId="7765" builtinId="9" hidden="1"/>
    <cellStyle name="Lien hypertexte visité" xfId="7767" builtinId="9" hidden="1"/>
    <cellStyle name="Lien hypertexte visité" xfId="7769" builtinId="9" hidden="1"/>
    <cellStyle name="Lien hypertexte visité" xfId="7771" builtinId="9" hidden="1"/>
    <cellStyle name="Lien hypertexte visité" xfId="7773" builtinId="9" hidden="1"/>
    <cellStyle name="Lien hypertexte visité" xfId="7775" builtinId="9" hidden="1"/>
    <cellStyle name="Lien hypertexte visité" xfId="7777" builtinId="9" hidden="1"/>
    <cellStyle name="Lien hypertexte visité" xfId="7779" builtinId="9" hidden="1"/>
    <cellStyle name="Lien hypertexte visité" xfId="7781" builtinId="9" hidden="1"/>
    <cellStyle name="Lien hypertexte visité" xfId="7783" builtinId="9" hidden="1"/>
    <cellStyle name="Lien hypertexte visité" xfId="7785" builtinId="9" hidden="1"/>
    <cellStyle name="Lien hypertexte visité" xfId="7787" builtinId="9" hidden="1"/>
    <cellStyle name="Lien hypertexte visité" xfId="7789" builtinId="9" hidden="1"/>
    <cellStyle name="Lien hypertexte visité" xfId="7791" builtinId="9" hidden="1"/>
    <cellStyle name="Lien hypertexte visité" xfId="7793" builtinId="9" hidden="1"/>
    <cellStyle name="Lien hypertexte visité" xfId="7795" builtinId="9" hidden="1"/>
    <cellStyle name="Lien hypertexte visité" xfId="7797" builtinId="9" hidden="1"/>
    <cellStyle name="Lien hypertexte visité" xfId="7799" builtinId="9" hidden="1"/>
    <cellStyle name="Lien hypertexte visité" xfId="7801" builtinId="9" hidden="1"/>
    <cellStyle name="Lien hypertexte visité" xfId="7803" builtinId="9" hidden="1"/>
    <cellStyle name="Lien hypertexte visité" xfId="7805" builtinId="9" hidden="1"/>
    <cellStyle name="Lien hypertexte visité" xfId="7807" builtinId="9" hidden="1"/>
    <cellStyle name="Lien hypertexte visité" xfId="7810" builtinId="9" hidden="1"/>
    <cellStyle name="Lien hypertexte visité" xfId="7812" builtinId="9" hidden="1"/>
    <cellStyle name="Lien hypertexte visité" xfId="7814" builtinId="9" hidden="1"/>
    <cellStyle name="Lien hypertexte visité" xfId="7816" builtinId="9" hidden="1"/>
    <cellStyle name="Lien hypertexte visité" xfId="7818" builtinId="9" hidden="1"/>
    <cellStyle name="Lien hypertexte visité" xfId="7820" builtinId="9" hidden="1"/>
    <cellStyle name="Lien hypertexte visité" xfId="7822" builtinId="9" hidden="1"/>
    <cellStyle name="Lien hypertexte visité" xfId="7824" builtinId="9" hidden="1"/>
    <cellStyle name="Lien hypertexte visité" xfId="7826" builtinId="9" hidden="1"/>
    <cellStyle name="Lien hypertexte visité" xfId="7828" builtinId="9" hidden="1"/>
    <cellStyle name="Lien hypertexte visité" xfId="7830" builtinId="9" hidden="1"/>
    <cellStyle name="Lien hypertexte visité" xfId="7832" builtinId="9" hidden="1"/>
    <cellStyle name="Lien hypertexte visité" xfId="7834" builtinId="9" hidden="1"/>
    <cellStyle name="Lien hypertexte visité" xfId="7836" builtinId="9" hidden="1"/>
    <cellStyle name="Lien hypertexte visité" xfId="7838" builtinId="9" hidden="1"/>
    <cellStyle name="Lien hypertexte visité" xfId="7840" builtinId="9" hidden="1"/>
    <cellStyle name="Lien hypertexte visité" xfId="7842" builtinId="9" hidden="1"/>
    <cellStyle name="Lien hypertexte visité" xfId="7844" builtinId="9" hidden="1"/>
    <cellStyle name="Lien hypertexte visité" xfId="7846" builtinId="9" hidden="1"/>
    <cellStyle name="Lien hypertexte visité" xfId="7848" builtinId="9" hidden="1"/>
    <cellStyle name="Lien hypertexte visité" xfId="7850" builtinId="9" hidden="1"/>
    <cellStyle name="Lien hypertexte visité" xfId="7852" builtinId="9" hidden="1"/>
    <cellStyle name="Lien hypertexte visité" xfId="7854" builtinId="9" hidden="1"/>
    <cellStyle name="Lien hypertexte visité" xfId="7856" builtinId="9" hidden="1"/>
    <cellStyle name="Lien hypertexte visité" xfId="7858" builtinId="9" hidden="1"/>
    <cellStyle name="Lien hypertexte visité" xfId="7860" builtinId="9" hidden="1"/>
    <cellStyle name="Lien hypertexte visité" xfId="7862" builtinId="9" hidden="1"/>
    <cellStyle name="Lien hypertexte visité" xfId="7864" builtinId="9" hidden="1"/>
    <cellStyle name="Lien hypertexte visité" xfId="7866" builtinId="9" hidden="1"/>
    <cellStyle name="Lien hypertexte visité" xfId="7868" builtinId="9" hidden="1"/>
    <cellStyle name="Lien hypertexte visité" xfId="7870" builtinId="9" hidden="1"/>
    <cellStyle name="Lien hypertexte visité" xfId="7872" builtinId="9" hidden="1"/>
    <cellStyle name="Lien hypertexte visité" xfId="7874" builtinId="9" hidden="1"/>
    <cellStyle name="Lien hypertexte visité" xfId="7876" builtinId="9" hidden="1"/>
    <cellStyle name="Lien hypertexte visité" xfId="7878" builtinId="9" hidden="1"/>
    <cellStyle name="Lien hypertexte visité" xfId="7880" builtinId="9" hidden="1"/>
    <cellStyle name="Lien hypertexte visité" xfId="7882" builtinId="9" hidden="1"/>
    <cellStyle name="Lien hypertexte visité" xfId="7884" builtinId="9" hidden="1"/>
    <cellStyle name="Lien hypertexte visité" xfId="7886" builtinId="9" hidden="1"/>
    <cellStyle name="Lien hypertexte visité" xfId="7888" builtinId="9" hidden="1"/>
    <cellStyle name="Lien hypertexte visité" xfId="7890" builtinId="9" hidden="1"/>
    <cellStyle name="Lien hypertexte visité" xfId="7892" builtinId="9" hidden="1"/>
    <cellStyle name="Lien hypertexte visité" xfId="7894" builtinId="9" hidden="1"/>
    <cellStyle name="Lien hypertexte visité" xfId="7896" builtinId="9" hidden="1"/>
    <cellStyle name="Lien hypertexte visité" xfId="7898" builtinId="9" hidden="1"/>
    <cellStyle name="Lien hypertexte visité" xfId="7900" builtinId="9" hidden="1"/>
    <cellStyle name="Lien hypertexte visité" xfId="7902" builtinId="9" hidden="1"/>
    <cellStyle name="Lien hypertexte visité" xfId="7904" builtinId="9" hidden="1"/>
    <cellStyle name="Lien hypertexte visité" xfId="7906" builtinId="9" hidden="1"/>
    <cellStyle name="Lien hypertexte visité" xfId="7908" builtinId="9" hidden="1"/>
    <cellStyle name="Lien hypertexte visité" xfId="7910" builtinId="9" hidden="1"/>
    <cellStyle name="Lien hypertexte visité" xfId="7912" builtinId="9" hidden="1"/>
    <cellStyle name="Lien hypertexte visité" xfId="7914" builtinId="9" hidden="1"/>
    <cellStyle name="Lien hypertexte visité" xfId="7916" builtinId="9" hidden="1"/>
    <cellStyle name="Lien hypertexte visité" xfId="7918" builtinId="9" hidden="1"/>
    <cellStyle name="Lien hypertexte visité" xfId="7920" builtinId="9" hidden="1"/>
    <cellStyle name="Lien hypertexte visité" xfId="7922" builtinId="9" hidden="1"/>
    <cellStyle name="Lien hypertexte visité" xfId="7924" builtinId="9" hidden="1"/>
    <cellStyle name="Lien hypertexte visité" xfId="7926" builtinId="9" hidden="1"/>
    <cellStyle name="Lien hypertexte visité" xfId="7928" builtinId="9" hidden="1"/>
    <cellStyle name="Lien hypertexte visité" xfId="7930" builtinId="9" hidden="1"/>
    <cellStyle name="Lien hypertexte visité" xfId="7932" builtinId="9" hidden="1"/>
    <cellStyle name="Lien hypertexte visité" xfId="7934" builtinId="9" hidden="1"/>
    <cellStyle name="Lien hypertexte visité" xfId="7936" builtinId="9" hidden="1"/>
    <cellStyle name="Lien hypertexte visité" xfId="7938" builtinId="9" hidden="1"/>
    <cellStyle name="Lien hypertexte visité" xfId="7940" builtinId="9" hidden="1"/>
    <cellStyle name="Lien hypertexte visité" xfId="7942" builtinId="9" hidden="1"/>
    <cellStyle name="Lien hypertexte visité" xfId="7944" builtinId="9" hidden="1"/>
    <cellStyle name="Lien hypertexte visité" xfId="7946" builtinId="9" hidden="1"/>
    <cellStyle name="Lien hypertexte visité" xfId="7948" builtinId="9" hidden="1"/>
    <cellStyle name="Lien hypertexte visité" xfId="7950" builtinId="9" hidden="1"/>
    <cellStyle name="Lien hypertexte visité" xfId="7952" builtinId="9" hidden="1"/>
    <cellStyle name="Lien hypertexte visité" xfId="7954" builtinId="9" hidden="1"/>
    <cellStyle name="Lien hypertexte visité" xfId="7956" builtinId="9" hidden="1"/>
    <cellStyle name="Lien hypertexte visité" xfId="7958" builtinId="9" hidden="1"/>
    <cellStyle name="Lien hypertexte visité" xfId="7960" builtinId="9" hidden="1"/>
    <cellStyle name="Lien hypertexte visité" xfId="7962" builtinId="9" hidden="1"/>
    <cellStyle name="Lien hypertexte visité" xfId="7964" builtinId="9" hidden="1"/>
    <cellStyle name="Lien hypertexte visité" xfId="7966" builtinId="9" hidden="1"/>
    <cellStyle name="Lien hypertexte visité" xfId="7968" builtinId="9" hidden="1"/>
    <cellStyle name="Lien hypertexte visité" xfId="7970" builtinId="9" hidden="1"/>
    <cellStyle name="Lien hypertexte visité" xfId="7972" builtinId="9" hidden="1"/>
    <cellStyle name="Lien hypertexte visité" xfId="7974" builtinId="9" hidden="1"/>
    <cellStyle name="Lien hypertexte visité" xfId="7976" builtinId="9" hidden="1"/>
    <cellStyle name="Lien hypertexte visité" xfId="7978" builtinId="9" hidden="1"/>
    <cellStyle name="Lien hypertexte visité" xfId="7980" builtinId="9" hidden="1"/>
    <cellStyle name="Lien hypertexte visité" xfId="7982" builtinId="9" hidden="1"/>
    <cellStyle name="Lien hypertexte visité" xfId="7984" builtinId="9" hidden="1"/>
    <cellStyle name="Lien hypertexte visité" xfId="7986" builtinId="9" hidden="1"/>
    <cellStyle name="Lien hypertexte visité" xfId="7988" builtinId="9" hidden="1"/>
    <cellStyle name="Lien hypertexte visité" xfId="7990" builtinId="9" hidden="1"/>
    <cellStyle name="Lien hypertexte visité" xfId="7992" builtinId="9" hidden="1"/>
    <cellStyle name="Lien hypertexte visité" xfId="7994" builtinId="9" hidden="1"/>
    <cellStyle name="Lien hypertexte visité" xfId="7996" builtinId="9" hidden="1"/>
    <cellStyle name="Lien hypertexte visité" xfId="7998" builtinId="9" hidden="1"/>
    <cellStyle name="Lien hypertexte visité" xfId="8000" builtinId="9" hidden="1"/>
    <cellStyle name="Lien hypertexte visité" xfId="8002" builtinId="9" hidden="1"/>
    <cellStyle name="Lien hypertexte visité" xfId="8004" builtinId="9" hidden="1"/>
    <cellStyle name="Lien hypertexte visité" xfId="8006" builtinId="9" hidden="1"/>
    <cellStyle name="Lien hypertexte visité" xfId="8008" builtinId="9" hidden="1"/>
    <cellStyle name="Lien hypertexte visité" xfId="8010" builtinId="9" hidden="1"/>
    <cellStyle name="Lien hypertexte visité" xfId="8012" builtinId="9" hidden="1"/>
    <cellStyle name="Lien hypertexte visité" xfId="8014" builtinId="9" hidden="1"/>
    <cellStyle name="Lien hypertexte visité" xfId="8016" builtinId="9" hidden="1"/>
    <cellStyle name="Lien hypertexte visité" xfId="8018" builtinId="9" hidden="1"/>
    <cellStyle name="Lien hypertexte visité" xfId="8020" builtinId="9" hidden="1"/>
    <cellStyle name="Lien hypertexte visité" xfId="8022" builtinId="9" hidden="1"/>
    <cellStyle name="Lien hypertexte visité" xfId="8024" builtinId="9" hidden="1"/>
    <cellStyle name="Lien hypertexte visité" xfId="8026" builtinId="9" hidden="1"/>
    <cellStyle name="Lien hypertexte visité" xfId="8028" builtinId="9" hidden="1"/>
    <cellStyle name="Lien hypertexte visité" xfId="8030" builtinId="9" hidden="1"/>
    <cellStyle name="Lien hypertexte visité" xfId="8032" builtinId="9" hidden="1"/>
    <cellStyle name="Lien hypertexte visité" xfId="8034" builtinId="9" hidden="1"/>
    <cellStyle name="Lien hypertexte visité" xfId="8036" builtinId="9" hidden="1"/>
    <cellStyle name="Lien hypertexte visité" xfId="8038" builtinId="9" hidden="1"/>
    <cellStyle name="Lien hypertexte visité" xfId="8040" builtinId="9" hidden="1"/>
    <cellStyle name="Lien hypertexte visité" xfId="8042" builtinId="9" hidden="1"/>
    <cellStyle name="Lien hypertexte visité" xfId="8044" builtinId="9" hidden="1"/>
    <cellStyle name="Lien hypertexte visité" xfId="8046" builtinId="9" hidden="1"/>
    <cellStyle name="Lien hypertexte visité" xfId="8048" builtinId="9" hidden="1"/>
    <cellStyle name="Lien hypertexte visité" xfId="8050" builtinId="9" hidden="1"/>
    <cellStyle name="Lien hypertexte visité" xfId="8052" builtinId="9" hidden="1"/>
    <cellStyle name="Lien hypertexte visité" xfId="8054" builtinId="9" hidden="1"/>
    <cellStyle name="Lien hypertexte visité" xfId="8056" builtinId="9" hidden="1"/>
    <cellStyle name="Lien hypertexte visité" xfId="8058" builtinId="9" hidden="1"/>
    <cellStyle name="Lien hypertexte visité" xfId="8060" builtinId="9" hidden="1"/>
    <cellStyle name="Lien hypertexte visité" xfId="8062" builtinId="9" hidden="1"/>
    <cellStyle name="Lien hypertexte visité" xfId="8064" builtinId="9" hidden="1"/>
    <cellStyle name="Lien hypertexte visité" xfId="8066" builtinId="9" hidden="1"/>
    <cellStyle name="Lien hypertexte visité" xfId="8068" builtinId="9" hidden="1"/>
    <cellStyle name="Lien hypertexte visité" xfId="8070" builtinId="9" hidden="1"/>
    <cellStyle name="Lien hypertexte visité" xfId="8072" builtinId="9" hidden="1"/>
    <cellStyle name="Lien hypertexte visité" xfId="8074" builtinId="9" hidden="1"/>
    <cellStyle name="Lien hypertexte visité" xfId="8076" builtinId="9" hidden="1"/>
    <cellStyle name="Lien hypertexte visité" xfId="8078" builtinId="9" hidden="1"/>
    <cellStyle name="Lien hypertexte visité" xfId="8080" builtinId="9" hidden="1"/>
    <cellStyle name="Lien hypertexte visité" xfId="8082" builtinId="9" hidden="1"/>
    <cellStyle name="Lien hypertexte visité" xfId="8084" builtinId="9" hidden="1"/>
    <cellStyle name="Lien hypertexte visité" xfId="8086" builtinId="9" hidden="1"/>
    <cellStyle name="Lien hypertexte visité" xfId="8088" builtinId="9" hidden="1"/>
    <cellStyle name="Lien hypertexte visité" xfId="8090" builtinId="9" hidden="1"/>
    <cellStyle name="Lien hypertexte visité" xfId="8092" builtinId="9" hidden="1"/>
    <cellStyle name="Lien hypertexte visité" xfId="8094" builtinId="9" hidden="1"/>
    <cellStyle name="Lien hypertexte visité" xfId="8096" builtinId="9" hidden="1"/>
    <cellStyle name="Lien hypertexte visité" xfId="8098" builtinId="9" hidden="1"/>
    <cellStyle name="Lien hypertexte visité" xfId="8100" builtinId="9" hidden="1"/>
    <cellStyle name="Lien hypertexte visité" xfId="8102" builtinId="9" hidden="1"/>
    <cellStyle name="Lien hypertexte visité" xfId="8104" builtinId="9" hidden="1"/>
    <cellStyle name="Lien hypertexte visité" xfId="8106" builtinId="9" hidden="1"/>
    <cellStyle name="Lien hypertexte visité" xfId="8108" builtinId="9" hidden="1"/>
    <cellStyle name="Lien hypertexte visité" xfId="8110" builtinId="9" hidden="1"/>
    <cellStyle name="Lien hypertexte visité" xfId="8112" builtinId="9" hidden="1"/>
    <cellStyle name="Lien hypertexte visité" xfId="8114" builtinId="9" hidden="1"/>
    <cellStyle name="Lien hypertexte visité" xfId="8116" builtinId="9" hidden="1"/>
    <cellStyle name="Lien hypertexte visité" xfId="8118" builtinId="9" hidden="1"/>
    <cellStyle name="Lien hypertexte visité" xfId="8120" builtinId="9" hidden="1"/>
    <cellStyle name="Lien hypertexte visité" xfId="8122" builtinId="9" hidden="1"/>
    <cellStyle name="Lien hypertexte visité" xfId="8124" builtinId="9" hidden="1"/>
    <cellStyle name="Lien hypertexte visité" xfId="8126" builtinId="9" hidden="1"/>
    <cellStyle name="Lien hypertexte visité" xfId="8128" builtinId="9" hidden="1"/>
    <cellStyle name="Lien hypertexte visité" xfId="8130" builtinId="9" hidden="1"/>
    <cellStyle name="Lien hypertexte visité" xfId="8132" builtinId="9" hidden="1"/>
    <cellStyle name="Lien hypertexte visité" xfId="8134" builtinId="9" hidden="1"/>
    <cellStyle name="Lien hypertexte visité" xfId="8136" builtinId="9" hidden="1"/>
    <cellStyle name="Lien hypertexte visité" xfId="8138" builtinId="9" hidden="1"/>
    <cellStyle name="Lien hypertexte visité" xfId="8140" builtinId="9" hidden="1"/>
    <cellStyle name="Lien hypertexte visité" xfId="8142" builtinId="9" hidden="1"/>
    <cellStyle name="Lien hypertexte visité" xfId="8144" builtinId="9" hidden="1"/>
    <cellStyle name="Lien hypertexte visité" xfId="8146" builtinId="9" hidden="1"/>
    <cellStyle name="Lien hypertexte visité" xfId="8148" builtinId="9" hidden="1"/>
    <cellStyle name="Lien hypertexte visité" xfId="8150" builtinId="9" hidden="1"/>
    <cellStyle name="Lien hypertexte visité" xfId="8152" builtinId="9" hidden="1"/>
    <cellStyle name="Lien hypertexte visité" xfId="8154" builtinId="9" hidden="1"/>
    <cellStyle name="Lien hypertexte visité" xfId="8156" builtinId="9" hidden="1"/>
    <cellStyle name="Lien hypertexte visité" xfId="8158" builtinId="9" hidden="1"/>
    <cellStyle name="Lien hypertexte visité" xfId="8160" builtinId="9" hidden="1"/>
    <cellStyle name="Lien hypertexte visité" xfId="8162" builtinId="9" hidden="1"/>
    <cellStyle name="Lien hypertexte visité" xfId="8164" builtinId="9" hidden="1"/>
    <cellStyle name="Lien hypertexte visité" xfId="8166" builtinId="9" hidden="1"/>
    <cellStyle name="Lien hypertexte visité" xfId="8168" builtinId="9" hidden="1"/>
    <cellStyle name="Lien hypertexte visité" xfId="8170" builtinId="9" hidden="1"/>
    <cellStyle name="Lien hypertexte visité" xfId="8172" builtinId="9" hidden="1"/>
    <cellStyle name="Lien hypertexte visité" xfId="8174" builtinId="9" hidden="1"/>
    <cellStyle name="Lien hypertexte visité" xfId="8176" builtinId="9" hidden="1"/>
    <cellStyle name="Lien hypertexte visité" xfId="8178" builtinId="9" hidden="1"/>
    <cellStyle name="Lien hypertexte visité" xfId="8180" builtinId="9" hidden="1"/>
    <cellStyle name="Lien hypertexte visité" xfId="8182" builtinId="9" hidden="1"/>
    <cellStyle name="Lien hypertexte visité" xfId="8184" builtinId="9" hidden="1"/>
    <cellStyle name="Lien hypertexte visité" xfId="8186" builtinId="9" hidden="1"/>
    <cellStyle name="Lien hypertexte visité" xfId="8188" builtinId="9" hidden="1"/>
    <cellStyle name="Lien hypertexte visité" xfId="8190" builtinId="9" hidden="1"/>
    <cellStyle name="Lien hypertexte visité" xfId="8192" builtinId="9" hidden="1"/>
    <cellStyle name="Lien hypertexte visité" xfId="8194" builtinId="9" hidden="1"/>
    <cellStyle name="Lien hypertexte visité" xfId="8196" builtinId="9" hidden="1"/>
    <cellStyle name="Lien hypertexte visité" xfId="8198" builtinId="9" hidden="1"/>
    <cellStyle name="Lien hypertexte visité" xfId="8200" builtinId="9" hidden="1"/>
    <cellStyle name="Lien hypertexte visité" xfId="8202" builtinId="9" hidden="1"/>
    <cellStyle name="Lien hypertexte visité" xfId="8204" builtinId="9" hidden="1"/>
    <cellStyle name="Lien hypertexte visité" xfId="8206" builtinId="9" hidden="1"/>
    <cellStyle name="Lien hypertexte visité" xfId="8208" builtinId="9" hidden="1"/>
    <cellStyle name="Lien hypertexte visité" xfId="8210" builtinId="9" hidden="1"/>
    <cellStyle name="Lien hypertexte visité" xfId="8212" builtinId="9" hidden="1"/>
    <cellStyle name="Lien hypertexte visité" xfId="8214" builtinId="9" hidden="1"/>
    <cellStyle name="Lien hypertexte visité" xfId="8216" builtinId="9" hidden="1"/>
    <cellStyle name="Lien hypertexte visité" xfId="8218" builtinId="9" hidden="1"/>
    <cellStyle name="Lien hypertexte visité" xfId="8220" builtinId="9" hidden="1"/>
    <cellStyle name="Lien hypertexte visité" xfId="8222" builtinId="9" hidden="1"/>
    <cellStyle name="Lien hypertexte visité" xfId="8224" builtinId="9" hidden="1"/>
    <cellStyle name="Lien hypertexte visité" xfId="8226" builtinId="9" hidden="1"/>
    <cellStyle name="Lien hypertexte visité" xfId="8228" builtinId="9" hidden="1"/>
    <cellStyle name="Lien hypertexte visité" xfId="8230" builtinId="9" hidden="1"/>
    <cellStyle name="Lien hypertexte visité" xfId="8232" builtinId="9" hidden="1"/>
    <cellStyle name="Lien hypertexte visité" xfId="8234" builtinId="9" hidden="1"/>
    <cellStyle name="Lien hypertexte visité" xfId="8236" builtinId="9" hidden="1"/>
    <cellStyle name="Lien hypertexte visité" xfId="8238" builtinId="9" hidden="1"/>
    <cellStyle name="Lien hypertexte visité" xfId="8240" builtinId="9" hidden="1"/>
    <cellStyle name="Lien hypertexte visité" xfId="8242" builtinId="9" hidden="1"/>
    <cellStyle name="Lien hypertexte visité" xfId="8244" builtinId="9" hidden="1"/>
    <cellStyle name="Lien hypertexte visité" xfId="8246" builtinId="9" hidden="1"/>
    <cellStyle name="Lien hypertexte visité" xfId="8248" builtinId="9" hidden="1"/>
    <cellStyle name="Lien hypertexte visité" xfId="8250" builtinId="9" hidden="1"/>
    <cellStyle name="Lien hypertexte visité" xfId="8252" builtinId="9" hidden="1"/>
    <cellStyle name="Lien hypertexte visité" xfId="8254" builtinId="9" hidden="1"/>
    <cellStyle name="Lien hypertexte visité" xfId="8256" builtinId="9" hidden="1"/>
    <cellStyle name="Lien hypertexte visité" xfId="8258" builtinId="9" hidden="1"/>
    <cellStyle name="Lien hypertexte visité" xfId="8260" builtinId="9" hidden="1"/>
    <cellStyle name="Lien hypertexte visité" xfId="8262" builtinId="9" hidden="1"/>
    <cellStyle name="Lien hypertexte visité" xfId="8264" builtinId="9" hidden="1"/>
    <cellStyle name="Lien hypertexte visité" xfId="8266" builtinId="9" hidden="1"/>
    <cellStyle name="Lien hypertexte visité" xfId="8268" builtinId="9" hidden="1"/>
    <cellStyle name="Lien hypertexte visité" xfId="8270" builtinId="9" hidden="1"/>
    <cellStyle name="Lien hypertexte visité" xfId="8272" builtinId="9" hidden="1"/>
    <cellStyle name="Lien hypertexte visité" xfId="8274" builtinId="9" hidden="1"/>
    <cellStyle name="Lien hypertexte visité" xfId="8276" builtinId="9" hidden="1"/>
    <cellStyle name="Lien hypertexte visité" xfId="8278" builtinId="9" hidden="1"/>
    <cellStyle name="Lien hypertexte visité" xfId="8280" builtinId="9" hidden="1"/>
    <cellStyle name="Lien hypertexte visité" xfId="8282" builtinId="9" hidden="1"/>
    <cellStyle name="Lien hypertexte visité" xfId="8284" builtinId="9" hidden="1"/>
    <cellStyle name="Lien hypertexte visité" xfId="8286" builtinId="9" hidden="1"/>
    <cellStyle name="Lien hypertexte visité" xfId="8288" builtinId="9" hidden="1"/>
    <cellStyle name="Lien hypertexte visité" xfId="8290" builtinId="9" hidden="1"/>
    <cellStyle name="Lien hypertexte visité" xfId="8292" builtinId="9" hidden="1"/>
    <cellStyle name="Lien hypertexte visité" xfId="8294" builtinId="9" hidden="1"/>
    <cellStyle name="Lien hypertexte visité" xfId="8296" builtinId="9" hidden="1"/>
    <cellStyle name="Lien hypertexte visité" xfId="8298" builtinId="9" hidden="1"/>
    <cellStyle name="Lien hypertexte visité" xfId="8300" builtinId="9" hidden="1"/>
    <cellStyle name="Lien hypertexte visité" xfId="8302" builtinId="9" hidden="1"/>
    <cellStyle name="Lien hypertexte visité" xfId="8304" builtinId="9" hidden="1"/>
    <cellStyle name="Lien hypertexte visité" xfId="8306" builtinId="9" hidden="1"/>
    <cellStyle name="Lien hypertexte visité" xfId="8308" builtinId="9" hidden="1"/>
    <cellStyle name="Lien hypertexte visité" xfId="8310" builtinId="9" hidden="1"/>
    <cellStyle name="Lien hypertexte visité" xfId="8312" builtinId="9" hidden="1"/>
    <cellStyle name="Lien hypertexte visité" xfId="8314" builtinId="9" hidden="1"/>
    <cellStyle name="Lien hypertexte visité" xfId="8316" builtinId="9" hidden="1"/>
    <cellStyle name="Lien hypertexte visité" xfId="8318" builtinId="9" hidden="1"/>
    <cellStyle name="Lien hypertexte visité" xfId="8320" builtinId="9" hidden="1"/>
    <cellStyle name="Lien hypertexte visité" xfId="8322" builtinId="9" hidden="1"/>
    <cellStyle name="Lien hypertexte visité" xfId="8324" builtinId="9" hidden="1"/>
    <cellStyle name="Lien hypertexte visité" xfId="8326" builtinId="9" hidden="1"/>
    <cellStyle name="Lien hypertexte visité" xfId="8328" builtinId="9" hidden="1"/>
    <cellStyle name="Lien hypertexte visité" xfId="8330" builtinId="9" hidden="1"/>
    <cellStyle name="Lien hypertexte visité" xfId="8332" builtinId="9" hidden="1"/>
    <cellStyle name="Lien hypertexte visité" xfId="8334" builtinId="9" hidden="1"/>
    <cellStyle name="Lien hypertexte visité" xfId="8336" builtinId="9" hidden="1"/>
    <cellStyle name="Lien hypertexte visité" xfId="8338" builtinId="9" hidden="1"/>
    <cellStyle name="Lien hypertexte visité" xfId="8340" builtinId="9" hidden="1"/>
    <cellStyle name="Lien hypertexte visité" xfId="8342" builtinId="9" hidden="1"/>
    <cellStyle name="Lien hypertexte visité" xfId="8344" builtinId="9" hidden="1"/>
    <cellStyle name="Lien hypertexte visité" xfId="8346" builtinId="9" hidden="1"/>
    <cellStyle name="Lien hypertexte visité" xfId="8348" builtinId="9" hidden="1"/>
    <cellStyle name="Lien hypertexte visité" xfId="8350" builtinId="9" hidden="1"/>
    <cellStyle name="Lien hypertexte visité" xfId="8352" builtinId="9" hidden="1"/>
    <cellStyle name="Lien hypertexte visité" xfId="8354" builtinId="9" hidden="1"/>
    <cellStyle name="Lien hypertexte visité" xfId="8356" builtinId="9" hidden="1"/>
    <cellStyle name="Lien hypertexte visité" xfId="8358" builtinId="9" hidden="1"/>
    <cellStyle name="Lien hypertexte visité" xfId="8360" builtinId="9" hidden="1"/>
    <cellStyle name="Lien hypertexte visité" xfId="8362" builtinId="9" hidden="1"/>
    <cellStyle name="Lien hypertexte visité" xfId="8364" builtinId="9" hidden="1"/>
    <cellStyle name="Lien hypertexte visité" xfId="8366" builtinId="9" hidden="1"/>
    <cellStyle name="Lien hypertexte visité" xfId="8368" builtinId="9" hidden="1"/>
    <cellStyle name="Lien hypertexte visité" xfId="8370" builtinId="9" hidden="1"/>
    <cellStyle name="Lien hypertexte visité" xfId="8372" builtinId="9" hidden="1"/>
    <cellStyle name="Lien hypertexte visité" xfId="8374" builtinId="9" hidden="1"/>
    <cellStyle name="Lien hypertexte visité" xfId="8376" builtinId="9" hidden="1"/>
    <cellStyle name="Lien hypertexte visité" xfId="8378" builtinId="9" hidden="1"/>
    <cellStyle name="Lien hypertexte visité" xfId="8380" builtinId="9" hidden="1"/>
    <cellStyle name="Lien hypertexte visité" xfId="8382" builtinId="9" hidden="1"/>
    <cellStyle name="Lien hypertexte visité" xfId="8384" builtinId="9" hidden="1"/>
    <cellStyle name="Lien hypertexte visité" xfId="8386" builtinId="9" hidden="1"/>
    <cellStyle name="Lien hypertexte visité" xfId="8388" builtinId="9" hidden="1"/>
    <cellStyle name="Lien hypertexte visité" xfId="8390" builtinId="9" hidden="1"/>
    <cellStyle name="Lien hypertexte visité" xfId="8392" builtinId="9" hidden="1"/>
    <cellStyle name="Lien hypertexte visité" xfId="8394" builtinId="9" hidden="1"/>
    <cellStyle name="Lien hypertexte visité" xfId="8396" builtinId="9" hidden="1"/>
    <cellStyle name="Lien hypertexte visité" xfId="8398" builtinId="9" hidden="1"/>
    <cellStyle name="Lien hypertexte visité" xfId="8400" builtinId="9" hidden="1"/>
    <cellStyle name="Lien hypertexte visité" xfId="8402" builtinId="9" hidden="1"/>
    <cellStyle name="Lien hypertexte visité" xfId="8404" builtinId="9" hidden="1"/>
    <cellStyle name="Lien hypertexte visité" xfId="8406" builtinId="9" hidden="1"/>
    <cellStyle name="Lien hypertexte visité" xfId="8408" builtinId="9" hidden="1"/>
    <cellStyle name="Lien hypertexte visité" xfId="8410" builtinId="9" hidden="1"/>
    <cellStyle name="Lien hypertexte visité" xfId="8412" builtinId="9" hidden="1"/>
    <cellStyle name="Lien hypertexte visité" xfId="8414" builtinId="9" hidden="1"/>
    <cellStyle name="Lien hypertexte visité" xfId="8416" builtinId="9" hidden="1"/>
    <cellStyle name="Lien hypertexte visité" xfId="8418" builtinId="9" hidden="1"/>
    <cellStyle name="Lien hypertexte visité" xfId="8420" builtinId="9" hidden="1"/>
    <cellStyle name="Lien hypertexte visité" xfId="8422" builtinId="9" hidden="1"/>
    <cellStyle name="Lien hypertexte visité" xfId="8424" builtinId="9" hidden="1"/>
    <cellStyle name="Lien hypertexte visité" xfId="8426" builtinId="9" hidden="1"/>
    <cellStyle name="Lien hypertexte visité" xfId="8428" builtinId="9" hidden="1"/>
    <cellStyle name="Lien hypertexte visité" xfId="8430" builtinId="9" hidden="1"/>
    <cellStyle name="Lien hypertexte visité" xfId="8432" builtinId="9" hidden="1"/>
    <cellStyle name="Lien hypertexte visité" xfId="8434" builtinId="9" hidden="1"/>
    <cellStyle name="Lien hypertexte visité" xfId="8436" builtinId="9" hidden="1"/>
    <cellStyle name="Lien hypertexte visité" xfId="8438" builtinId="9" hidden="1"/>
    <cellStyle name="Lien hypertexte visité" xfId="8440" builtinId="9" hidden="1"/>
    <cellStyle name="Lien hypertexte visité" xfId="8442" builtinId="9" hidden="1"/>
    <cellStyle name="Lien hypertexte visité" xfId="8444" builtinId="9" hidden="1"/>
    <cellStyle name="Lien hypertexte visité" xfId="8446" builtinId="9" hidden="1"/>
    <cellStyle name="Lien hypertexte visité" xfId="8448" builtinId="9" hidden="1"/>
    <cellStyle name="Lien hypertexte visité" xfId="8450" builtinId="9" hidden="1"/>
    <cellStyle name="Lien hypertexte visité" xfId="8452" builtinId="9" hidden="1"/>
    <cellStyle name="Lien hypertexte visité" xfId="8454" builtinId="9" hidden="1"/>
    <cellStyle name="Lien hypertexte visité" xfId="8456" builtinId="9" hidden="1"/>
    <cellStyle name="Lien hypertexte visité" xfId="8458" builtinId="9" hidden="1"/>
    <cellStyle name="Lien hypertexte visité" xfId="8460" builtinId="9" hidden="1"/>
    <cellStyle name="Lien hypertexte visité" xfId="8462" builtinId="9" hidden="1"/>
    <cellStyle name="Lien hypertexte visité" xfId="8464" builtinId="9" hidden="1"/>
    <cellStyle name="Lien hypertexte visité" xfId="8466" builtinId="9" hidden="1"/>
    <cellStyle name="Lien hypertexte visité" xfId="8468" builtinId="9" hidden="1"/>
    <cellStyle name="Lien hypertexte visité" xfId="8470" builtinId="9" hidden="1"/>
    <cellStyle name="Lien hypertexte visité" xfId="8472" builtinId="9" hidden="1"/>
    <cellStyle name="Lien hypertexte visité" xfId="8474" builtinId="9" hidden="1"/>
    <cellStyle name="Lien hypertexte visité" xfId="8476" builtinId="9" hidden="1"/>
    <cellStyle name="Lien hypertexte visité" xfId="8478" builtinId="9" hidden="1"/>
    <cellStyle name="Lien hypertexte visité" xfId="8480" builtinId="9" hidden="1"/>
    <cellStyle name="Lien hypertexte visité" xfId="8482" builtinId="9" hidden="1"/>
    <cellStyle name="Lien hypertexte visité" xfId="8484" builtinId="9" hidden="1"/>
    <cellStyle name="Lien hypertexte visité" xfId="8486" builtinId="9" hidden="1"/>
    <cellStyle name="Lien hypertexte visité" xfId="8488" builtinId="9" hidden="1"/>
    <cellStyle name="Lien hypertexte visité" xfId="8490" builtinId="9" hidden="1"/>
    <cellStyle name="Lien hypertexte visité" xfId="8492" builtinId="9" hidden="1"/>
    <cellStyle name="Lien hypertexte visité" xfId="8494" builtinId="9" hidden="1"/>
    <cellStyle name="Lien hypertexte visité" xfId="8496" builtinId="9" hidden="1"/>
    <cellStyle name="Lien hypertexte visité" xfId="8498" builtinId="9" hidden="1"/>
    <cellStyle name="Lien hypertexte visité" xfId="8500" builtinId="9" hidden="1"/>
    <cellStyle name="Lien hypertexte visité" xfId="8502" builtinId="9" hidden="1"/>
    <cellStyle name="Lien hypertexte visité" xfId="8504" builtinId="9" hidden="1"/>
    <cellStyle name="Lien hypertexte visité" xfId="8506" builtinId="9" hidden="1"/>
    <cellStyle name="Lien hypertexte visité" xfId="8508" builtinId="9" hidden="1"/>
    <cellStyle name="Lien hypertexte visité" xfId="8510" builtinId="9" hidden="1"/>
    <cellStyle name="Lien hypertexte visité" xfId="8512" builtinId="9" hidden="1"/>
    <cellStyle name="Lien hypertexte visité" xfId="8514" builtinId="9" hidden="1"/>
    <cellStyle name="Lien hypertexte visité" xfId="8516" builtinId="9" hidden="1"/>
    <cellStyle name="Lien hypertexte visité" xfId="8518" builtinId="9" hidden="1"/>
    <cellStyle name="Lien hypertexte visité" xfId="8520" builtinId="9" hidden="1"/>
    <cellStyle name="Lien hypertexte visité" xfId="8522" builtinId="9" hidden="1"/>
    <cellStyle name="Lien hypertexte visité" xfId="8524" builtinId="9" hidden="1"/>
    <cellStyle name="Lien hypertexte visité" xfId="8526" builtinId="9" hidden="1"/>
    <cellStyle name="Lien hypertexte visité" xfId="8528" builtinId="9" hidden="1"/>
    <cellStyle name="Lien hypertexte visité" xfId="8530" builtinId="9" hidden="1"/>
    <cellStyle name="Lien hypertexte visité" xfId="8532" builtinId="9" hidden="1"/>
    <cellStyle name="Lien hypertexte visité" xfId="8534" builtinId="9" hidden="1"/>
    <cellStyle name="Lien hypertexte visité" xfId="8536" builtinId="9" hidden="1"/>
    <cellStyle name="Lien hypertexte visité" xfId="8538" builtinId="9" hidden="1"/>
    <cellStyle name="Lien hypertexte visité" xfId="8540" builtinId="9" hidden="1"/>
    <cellStyle name="Lien hypertexte visité" xfId="8542" builtinId="9" hidden="1"/>
    <cellStyle name="Lien hypertexte visité" xfId="8544" builtinId="9" hidden="1"/>
    <cellStyle name="Lien hypertexte visité" xfId="8546" builtinId="9" hidden="1"/>
    <cellStyle name="Lien hypertexte visité" xfId="8548" builtinId="9" hidden="1"/>
    <cellStyle name="Lien hypertexte visité" xfId="8550" builtinId="9" hidden="1"/>
    <cellStyle name="Lien hypertexte visité" xfId="8552" builtinId="9" hidden="1"/>
    <cellStyle name="Lien hypertexte visité" xfId="8554" builtinId="9" hidden="1"/>
    <cellStyle name="Lien hypertexte visité" xfId="8556" builtinId="9" hidden="1"/>
    <cellStyle name="Lien hypertexte visité" xfId="8558" builtinId="9" hidden="1"/>
    <cellStyle name="Lien hypertexte visité" xfId="8560" builtinId="9" hidden="1"/>
    <cellStyle name="Lien hypertexte visité" xfId="8562" builtinId="9" hidden="1"/>
    <cellStyle name="Lien hypertexte visité" xfId="8564" builtinId="9" hidden="1"/>
    <cellStyle name="Lien hypertexte visité" xfId="8566" builtinId="9" hidden="1"/>
    <cellStyle name="Lien hypertexte visité" xfId="8568" builtinId="9" hidden="1"/>
    <cellStyle name="Lien hypertexte visité" xfId="8570" builtinId="9" hidden="1"/>
    <cellStyle name="Lien hypertexte visité" xfId="8572" builtinId="9" hidden="1"/>
    <cellStyle name="Lien hypertexte visité" xfId="8574" builtinId="9" hidden="1"/>
    <cellStyle name="Lien hypertexte visité" xfId="8576" builtinId="9" hidden="1"/>
    <cellStyle name="Lien hypertexte visité" xfId="8578" builtinId="9" hidden="1"/>
    <cellStyle name="Lien hypertexte visité" xfId="8580" builtinId="9" hidden="1"/>
    <cellStyle name="Lien hypertexte visité" xfId="8582" builtinId="9" hidden="1"/>
    <cellStyle name="Lien hypertexte visité" xfId="8584" builtinId="9" hidden="1"/>
    <cellStyle name="Lien hypertexte visité" xfId="8586" builtinId="9" hidden="1"/>
    <cellStyle name="Lien hypertexte visité" xfId="8588" builtinId="9" hidden="1"/>
    <cellStyle name="Lien hypertexte visité" xfId="8590" builtinId="9" hidden="1"/>
    <cellStyle name="Lien hypertexte visité" xfId="8592" builtinId="9" hidden="1"/>
    <cellStyle name="Lien hypertexte visité" xfId="8594" builtinId="9" hidden="1"/>
    <cellStyle name="Lien hypertexte visité" xfId="8596" builtinId="9" hidden="1"/>
    <cellStyle name="Lien hypertexte visité" xfId="8598" builtinId="9" hidden="1"/>
    <cellStyle name="Lien hypertexte visité" xfId="8600" builtinId="9" hidden="1"/>
    <cellStyle name="Lien hypertexte visité" xfId="8602" builtinId="9" hidden="1"/>
    <cellStyle name="Lien hypertexte visité" xfId="8604" builtinId="9" hidden="1"/>
    <cellStyle name="Lien hypertexte visité" xfId="8606" builtinId="9" hidden="1"/>
    <cellStyle name="Lien hypertexte visité" xfId="8608" builtinId="9" hidden="1"/>
    <cellStyle name="Lien hypertexte visité" xfId="8610" builtinId="9" hidden="1"/>
    <cellStyle name="Lien hypertexte visité" xfId="8612" builtinId="9" hidden="1"/>
    <cellStyle name="Lien hypertexte visité" xfId="8614" builtinId="9" hidden="1"/>
    <cellStyle name="Lien hypertexte visité" xfId="8616" builtinId="9" hidden="1"/>
    <cellStyle name="Lien hypertexte visité" xfId="8618" builtinId="9" hidden="1"/>
    <cellStyle name="Lien hypertexte visité" xfId="8620" builtinId="9" hidden="1"/>
    <cellStyle name="Lien hypertexte visité" xfId="8622" builtinId="9" hidden="1"/>
    <cellStyle name="Lien hypertexte visité" xfId="8624" builtinId="9" hidden="1"/>
    <cellStyle name="Lien hypertexte visité" xfId="8626" builtinId="9" hidden="1"/>
    <cellStyle name="Lien hypertexte visité" xfId="8628" builtinId="9" hidden="1"/>
    <cellStyle name="Lien hypertexte visité" xfId="8630" builtinId="9" hidden="1"/>
    <cellStyle name="Lien hypertexte visité" xfId="8632" builtinId="9" hidden="1"/>
    <cellStyle name="Lien hypertexte visité" xfId="8634" builtinId="9" hidden="1"/>
    <cellStyle name="Lien hypertexte visité" xfId="8636" builtinId="9" hidden="1"/>
    <cellStyle name="Lien hypertexte visité" xfId="8638" builtinId="9" hidden="1"/>
    <cellStyle name="Lien hypertexte visité" xfId="8640" builtinId="9" hidden="1"/>
    <cellStyle name="Lien hypertexte visité" xfId="8642" builtinId="9" hidden="1"/>
    <cellStyle name="Lien hypertexte visité" xfId="8644" builtinId="9" hidden="1"/>
    <cellStyle name="Lien hypertexte visité" xfId="8646" builtinId="9" hidden="1"/>
    <cellStyle name="Lien hypertexte visité" xfId="8648" builtinId="9" hidden="1"/>
    <cellStyle name="Lien hypertexte visité" xfId="8650" builtinId="9" hidden="1"/>
    <cellStyle name="Lien hypertexte visité" xfId="8652" builtinId="9" hidden="1"/>
    <cellStyle name="Lien hypertexte visité" xfId="8654" builtinId="9" hidden="1"/>
    <cellStyle name="Lien hypertexte visité" xfId="8656" builtinId="9" hidden="1"/>
    <cellStyle name="Lien hypertexte visité" xfId="8658" builtinId="9" hidden="1"/>
    <cellStyle name="Lien hypertexte visité" xfId="8660" builtinId="9" hidden="1"/>
    <cellStyle name="Lien hypertexte visité" xfId="8662" builtinId="9" hidden="1"/>
    <cellStyle name="Lien hypertexte visité" xfId="8664" builtinId="9" hidden="1"/>
    <cellStyle name="Lien hypertexte visité" xfId="8666" builtinId="9" hidden="1"/>
    <cellStyle name="Lien hypertexte visité" xfId="8668" builtinId="9" hidden="1"/>
    <cellStyle name="Lien hypertexte visité" xfId="8670" builtinId="9" hidden="1"/>
    <cellStyle name="Lien hypertexte visité" xfId="8672" builtinId="9" hidden="1"/>
    <cellStyle name="Lien hypertexte visité" xfId="8674" builtinId="9" hidden="1"/>
    <cellStyle name="Lien hypertexte visité" xfId="8676" builtinId="9" hidden="1"/>
    <cellStyle name="Lien hypertexte visité" xfId="8678" builtinId="9" hidden="1"/>
    <cellStyle name="Lien hypertexte visité" xfId="8680" builtinId="9" hidden="1"/>
    <cellStyle name="Lien hypertexte visité" xfId="8682" builtinId="9" hidden="1"/>
    <cellStyle name="Lien hypertexte visité" xfId="8684" builtinId="9" hidden="1"/>
    <cellStyle name="Lien hypertexte visité" xfId="8686" builtinId="9" hidden="1"/>
    <cellStyle name="Lien hypertexte visité" xfId="8688" builtinId="9" hidden="1"/>
    <cellStyle name="Lien hypertexte visité" xfId="8690" builtinId="9" hidden="1"/>
    <cellStyle name="Lien hypertexte visité" xfId="8692" builtinId="9" hidden="1"/>
    <cellStyle name="Lien hypertexte visité" xfId="8694" builtinId="9" hidden="1"/>
    <cellStyle name="Lien hypertexte visité" xfId="8696" builtinId="9" hidden="1"/>
    <cellStyle name="Lien hypertexte visité" xfId="8698" builtinId="9" hidden="1"/>
    <cellStyle name="Lien hypertexte visité" xfId="8700" builtinId="9" hidden="1"/>
    <cellStyle name="Lien hypertexte visité" xfId="8702" builtinId="9" hidden="1"/>
    <cellStyle name="Lien hypertexte visité" xfId="8704" builtinId="9" hidden="1"/>
    <cellStyle name="Lien hypertexte visité" xfId="8706" builtinId="9" hidden="1"/>
    <cellStyle name="Lien hypertexte visité" xfId="8708" builtinId="9" hidden="1"/>
    <cellStyle name="Lien hypertexte visité" xfId="8710" builtinId="9" hidden="1"/>
    <cellStyle name="Lien hypertexte visité" xfId="8712" builtinId="9" hidden="1"/>
    <cellStyle name="Lien hypertexte visité" xfId="8714" builtinId="9" hidden="1"/>
    <cellStyle name="Lien hypertexte visité" xfId="8716" builtinId="9" hidden="1"/>
    <cellStyle name="Lien hypertexte visité" xfId="8718" builtinId="9" hidden="1"/>
    <cellStyle name="Lien hypertexte visité" xfId="8720" builtinId="9" hidden="1"/>
    <cellStyle name="Lien hypertexte visité" xfId="8722" builtinId="9" hidden="1"/>
    <cellStyle name="Lien hypertexte visité" xfId="8724" builtinId="9" hidden="1"/>
    <cellStyle name="Lien hypertexte visité" xfId="8726" builtinId="9" hidden="1"/>
    <cellStyle name="Lien hypertexte visité" xfId="8728" builtinId="9" hidden="1"/>
    <cellStyle name="Lien hypertexte visité" xfId="8730" builtinId="9" hidden="1"/>
    <cellStyle name="Lien hypertexte visité" xfId="8732" builtinId="9" hidden="1"/>
    <cellStyle name="Lien hypertexte visité" xfId="8734" builtinId="9" hidden="1"/>
    <cellStyle name="Lien hypertexte visité" xfId="8736" builtinId="9" hidden="1"/>
    <cellStyle name="Lien hypertexte visité" xfId="8738" builtinId="9" hidden="1"/>
    <cellStyle name="Lien hypertexte visité" xfId="8740" builtinId="9" hidden="1"/>
    <cellStyle name="Lien hypertexte visité" xfId="8742" builtinId="9" hidden="1"/>
    <cellStyle name="Lien hypertexte visité" xfId="8744" builtinId="9" hidden="1"/>
    <cellStyle name="Lien hypertexte visité" xfId="8746" builtinId="9" hidden="1"/>
    <cellStyle name="Lien hypertexte visité" xfId="8748" builtinId="9" hidden="1"/>
    <cellStyle name="Lien hypertexte visité" xfId="8750" builtinId="9" hidden="1"/>
    <cellStyle name="Lien hypertexte visité" xfId="8752" builtinId="9" hidden="1"/>
    <cellStyle name="Lien hypertexte visité" xfId="8754" builtinId="9" hidden="1"/>
    <cellStyle name="Lien hypertexte visité" xfId="8756" builtinId="9" hidden="1"/>
    <cellStyle name="Lien hypertexte visité" xfId="8758" builtinId="9" hidden="1"/>
    <cellStyle name="Lien hypertexte visité" xfId="8760" builtinId="9" hidden="1"/>
    <cellStyle name="Lien hypertexte visité" xfId="8762" builtinId="9" hidden="1"/>
    <cellStyle name="Lien hypertexte visité" xfId="8764" builtinId="9" hidden="1"/>
    <cellStyle name="Lien hypertexte visité" xfId="8766" builtinId="9" hidden="1"/>
    <cellStyle name="Lien hypertexte visité" xfId="8768" builtinId="9" hidden="1"/>
    <cellStyle name="Lien hypertexte visité" xfId="8770" builtinId="9" hidden="1"/>
    <cellStyle name="Lien hypertexte visité" xfId="8772" builtinId="9" hidden="1"/>
    <cellStyle name="Lien hypertexte visité" xfId="8774" builtinId="9" hidden="1"/>
    <cellStyle name="Lien hypertexte visité" xfId="8776" builtinId="9" hidden="1"/>
    <cellStyle name="Lien hypertexte visité" xfId="8778" builtinId="9" hidden="1"/>
    <cellStyle name="Lien hypertexte visité" xfId="8780" builtinId="9" hidden="1"/>
    <cellStyle name="Lien hypertexte visité" xfId="8782" builtinId="9" hidden="1"/>
    <cellStyle name="Lien hypertexte visité" xfId="8784" builtinId="9" hidden="1"/>
    <cellStyle name="Lien hypertexte visité" xfId="8786" builtinId="9" hidden="1"/>
    <cellStyle name="Lien hypertexte visité" xfId="8788" builtinId="9" hidden="1"/>
    <cellStyle name="Lien hypertexte visité" xfId="8790" builtinId="9" hidden="1"/>
    <cellStyle name="Lien hypertexte visité" xfId="8792" builtinId="9" hidden="1"/>
    <cellStyle name="Lien hypertexte visité" xfId="8794" builtinId="9" hidden="1"/>
    <cellStyle name="Lien hypertexte visité" xfId="8796" builtinId="9" hidden="1"/>
    <cellStyle name="Lien hypertexte visité" xfId="8798" builtinId="9" hidden="1"/>
    <cellStyle name="Lien hypertexte visité" xfId="8800" builtinId="9" hidden="1"/>
    <cellStyle name="Lien hypertexte visité" xfId="8802" builtinId="9" hidden="1"/>
    <cellStyle name="Lien hypertexte visité" xfId="8804" builtinId="9" hidden="1"/>
    <cellStyle name="Lien hypertexte visité" xfId="8806" builtinId="9" hidden="1"/>
    <cellStyle name="Lien hypertexte visité" xfId="8808" builtinId="9" hidden="1"/>
    <cellStyle name="Lien hypertexte visité" xfId="8810" builtinId="9" hidden="1"/>
    <cellStyle name="Lien hypertexte visité" xfId="8812" builtinId="9" hidden="1"/>
    <cellStyle name="Lien hypertexte visité" xfId="8814" builtinId="9" hidden="1"/>
    <cellStyle name="Lien hypertexte visité" xfId="8816" builtinId="9" hidden="1"/>
    <cellStyle name="Lien hypertexte visité" xfId="8818" builtinId="9" hidden="1"/>
    <cellStyle name="Lien hypertexte visité" xfId="8820" builtinId="9" hidden="1"/>
    <cellStyle name="Lien hypertexte visité" xfId="8822" builtinId="9" hidden="1"/>
    <cellStyle name="Lien hypertexte visité" xfId="8824" builtinId="9" hidden="1"/>
    <cellStyle name="Lien hypertexte visité" xfId="8826" builtinId="9" hidden="1"/>
    <cellStyle name="Lien hypertexte visité" xfId="8828" builtinId="9" hidden="1"/>
    <cellStyle name="Lien hypertexte visité" xfId="8830" builtinId="9" hidden="1"/>
    <cellStyle name="Lien hypertexte visité" xfId="8832" builtinId="9" hidden="1"/>
    <cellStyle name="Lien hypertexte visité" xfId="8834" builtinId="9" hidden="1"/>
    <cellStyle name="Lien hypertexte visité" xfId="8836" builtinId="9" hidden="1"/>
    <cellStyle name="Lien hypertexte visité" xfId="8838" builtinId="9" hidden="1"/>
    <cellStyle name="Lien hypertexte visité" xfId="8840" builtinId="9" hidden="1"/>
    <cellStyle name="Lien hypertexte visité" xfId="8842" builtinId="9" hidden="1"/>
    <cellStyle name="Lien hypertexte visité" xfId="8844" builtinId="9" hidden="1"/>
    <cellStyle name="Lien hypertexte visité" xfId="8846" builtinId="9" hidden="1"/>
    <cellStyle name="Lien hypertexte visité" xfId="8848" builtinId="9" hidden="1"/>
    <cellStyle name="Lien hypertexte visité" xfId="8850" builtinId="9" hidden="1"/>
    <cellStyle name="Lien hypertexte visité" xfId="8852" builtinId="9" hidden="1"/>
    <cellStyle name="Lien hypertexte visité" xfId="8854" builtinId="9" hidden="1"/>
    <cellStyle name="Lien hypertexte visité" xfId="8856" builtinId="9" hidden="1"/>
    <cellStyle name="Lien hypertexte visité" xfId="8858" builtinId="9" hidden="1"/>
    <cellStyle name="Lien hypertexte visité" xfId="8860" builtinId="9" hidden="1"/>
    <cellStyle name="Lien hypertexte visité" xfId="8862" builtinId="9" hidden="1"/>
    <cellStyle name="Lien hypertexte visité" xfId="8864" builtinId="9" hidden="1"/>
    <cellStyle name="Lien hypertexte visité" xfId="8866" builtinId="9" hidden="1"/>
    <cellStyle name="Lien hypertexte visité" xfId="8868" builtinId="9" hidden="1"/>
    <cellStyle name="Lien hypertexte visité" xfId="8870" builtinId="9" hidden="1"/>
    <cellStyle name="Lien hypertexte visité" xfId="8872" builtinId="9" hidden="1"/>
    <cellStyle name="Lien hypertexte visité" xfId="8874" builtinId="9" hidden="1"/>
    <cellStyle name="Lien hypertexte visité" xfId="8876" builtinId="9" hidden="1"/>
    <cellStyle name="Lien hypertexte visité" xfId="8878" builtinId="9" hidden="1"/>
    <cellStyle name="Lien hypertexte visité" xfId="8880" builtinId="9" hidden="1"/>
    <cellStyle name="Lien hypertexte visité" xfId="8882" builtinId="9" hidden="1"/>
    <cellStyle name="Lien hypertexte visité" xfId="8884" builtinId="9" hidden="1"/>
    <cellStyle name="Lien hypertexte visité" xfId="8886" builtinId="9" hidden="1"/>
    <cellStyle name="Lien hypertexte visité" xfId="8888" builtinId="9" hidden="1"/>
    <cellStyle name="Lien hypertexte visité" xfId="8890" builtinId="9" hidden="1"/>
    <cellStyle name="Lien hypertexte visité" xfId="8892" builtinId="9" hidden="1"/>
    <cellStyle name="Lien hypertexte visité" xfId="8894" builtinId="9" hidden="1"/>
    <cellStyle name="Lien hypertexte visité" xfId="8896" builtinId="9" hidden="1"/>
    <cellStyle name="Lien hypertexte visité" xfId="8898" builtinId="9" hidden="1"/>
    <cellStyle name="Lien hypertexte visité" xfId="8900" builtinId="9" hidden="1"/>
    <cellStyle name="Lien hypertexte visité" xfId="8902" builtinId="9" hidden="1"/>
    <cellStyle name="Lien hypertexte visité" xfId="8904" builtinId="9" hidden="1"/>
    <cellStyle name="Lien hypertexte visité" xfId="8906" builtinId="9" hidden="1"/>
    <cellStyle name="Lien hypertexte visité" xfId="8908" builtinId="9" hidden="1"/>
    <cellStyle name="Lien hypertexte visité" xfId="8910" builtinId="9" hidden="1"/>
    <cellStyle name="Lien hypertexte visité" xfId="8912" builtinId="9" hidden="1"/>
    <cellStyle name="Lien hypertexte visité" xfId="8914" builtinId="9" hidden="1"/>
    <cellStyle name="Lien hypertexte visité" xfId="8916" builtinId="9" hidden="1"/>
    <cellStyle name="Lien hypertexte visité" xfId="8918" builtinId="9" hidden="1"/>
    <cellStyle name="Lien hypertexte visité" xfId="8920" builtinId="9" hidden="1"/>
    <cellStyle name="Lien hypertexte visité" xfId="8922" builtinId="9" hidden="1"/>
    <cellStyle name="Lien hypertexte visité" xfId="8924" builtinId="9" hidden="1"/>
    <cellStyle name="Lien hypertexte visité" xfId="8926" builtinId="9" hidden="1"/>
    <cellStyle name="Lien hypertexte visité" xfId="8928" builtinId="9" hidden="1"/>
    <cellStyle name="Lien hypertexte visité" xfId="8930" builtinId="9" hidden="1"/>
    <cellStyle name="Lien hypertexte visité" xfId="8932" builtinId="9" hidden="1"/>
    <cellStyle name="Lien hypertexte visité" xfId="8934" builtinId="9" hidden="1"/>
    <cellStyle name="Lien hypertexte visité" xfId="8936" builtinId="9" hidden="1"/>
    <cellStyle name="Lien hypertexte visité" xfId="8938" builtinId="9" hidden="1"/>
    <cellStyle name="Lien hypertexte visité" xfId="8940" builtinId="9" hidden="1"/>
    <cellStyle name="Lien hypertexte visité" xfId="8942" builtinId="9" hidden="1"/>
    <cellStyle name="Lien hypertexte visité" xfId="8944" builtinId="9" hidden="1"/>
    <cellStyle name="Lien hypertexte visité" xfId="8946" builtinId="9" hidden="1"/>
    <cellStyle name="Lien hypertexte visité" xfId="8948" builtinId="9" hidden="1"/>
    <cellStyle name="Lien hypertexte visité" xfId="8950" builtinId="9" hidden="1"/>
    <cellStyle name="Lien hypertexte visité" xfId="8952" builtinId="9" hidden="1"/>
    <cellStyle name="Lien hypertexte visité" xfId="8954" builtinId="9" hidden="1"/>
    <cellStyle name="Lien hypertexte visité" xfId="8956" builtinId="9" hidden="1"/>
    <cellStyle name="Lien hypertexte visité" xfId="8958" builtinId="9" hidden="1"/>
    <cellStyle name="Lien hypertexte visité" xfId="8960" builtinId="9" hidden="1"/>
    <cellStyle name="Lien hypertexte visité" xfId="8962" builtinId="9" hidden="1"/>
    <cellStyle name="Lien hypertexte visité" xfId="8964" builtinId="9" hidden="1"/>
    <cellStyle name="Lien hypertexte visité" xfId="8966" builtinId="9" hidden="1"/>
    <cellStyle name="Lien hypertexte visité" xfId="8968" builtinId="9" hidden="1"/>
    <cellStyle name="Lien hypertexte visité" xfId="8970" builtinId="9" hidden="1"/>
    <cellStyle name="Lien hypertexte visité" xfId="8972" builtinId="9" hidden="1"/>
    <cellStyle name="Lien hypertexte visité" xfId="8974" builtinId="9" hidden="1"/>
    <cellStyle name="Lien hypertexte visité" xfId="8976" builtinId="9" hidden="1"/>
    <cellStyle name="Lien hypertexte visité" xfId="8978" builtinId="9" hidden="1"/>
    <cellStyle name="Lien hypertexte visité" xfId="8980" builtinId="9" hidden="1"/>
    <cellStyle name="Lien hypertexte visité" xfId="8982" builtinId="9" hidden="1"/>
    <cellStyle name="Lien hypertexte visité" xfId="8984" builtinId="9" hidden="1"/>
    <cellStyle name="Lien hypertexte visité" xfId="8986" builtinId="9" hidden="1"/>
    <cellStyle name="Lien hypertexte visité" xfId="8988" builtinId="9" hidden="1"/>
    <cellStyle name="Lien hypertexte visité" xfId="8990" builtinId="9" hidden="1"/>
    <cellStyle name="Lien hypertexte visité" xfId="8992" builtinId="9" hidden="1"/>
    <cellStyle name="Lien hypertexte visité" xfId="8994" builtinId="9" hidden="1"/>
    <cellStyle name="Lien hypertexte visité" xfId="8996" builtinId="9" hidden="1"/>
    <cellStyle name="Lien hypertexte visité" xfId="8998" builtinId="9" hidden="1"/>
    <cellStyle name="Lien hypertexte visité" xfId="9000" builtinId="9" hidden="1"/>
    <cellStyle name="Lien hypertexte visité" xfId="9002" builtinId="9" hidden="1"/>
    <cellStyle name="Lien hypertexte visité" xfId="9004" builtinId="9" hidden="1"/>
    <cellStyle name="Lien hypertexte visité" xfId="9006" builtinId="9" hidden="1"/>
    <cellStyle name="Lien hypertexte visité" xfId="9008" builtinId="9" hidden="1"/>
    <cellStyle name="Lien hypertexte visité" xfId="9010" builtinId="9" hidden="1"/>
    <cellStyle name="Lien hypertexte visité" xfId="9012" builtinId="9" hidden="1"/>
    <cellStyle name="Lien hypertexte visité" xfId="9014" builtinId="9" hidden="1"/>
    <cellStyle name="Lien hypertexte visité" xfId="9016" builtinId="9" hidden="1"/>
    <cellStyle name="Lien hypertexte visité" xfId="9018" builtinId="9" hidden="1"/>
    <cellStyle name="Lien hypertexte visité" xfId="9020" builtinId="9" hidden="1"/>
    <cellStyle name="Lien hypertexte visité" xfId="9022" builtinId="9" hidden="1"/>
    <cellStyle name="Lien hypertexte visité" xfId="9024" builtinId="9" hidden="1"/>
    <cellStyle name="Lien hypertexte visité" xfId="9026" builtinId="9" hidden="1"/>
    <cellStyle name="Lien hypertexte visité" xfId="9028" builtinId="9" hidden="1"/>
    <cellStyle name="Lien hypertexte visité" xfId="9030" builtinId="9" hidden="1"/>
    <cellStyle name="Lien hypertexte visité" xfId="9032" builtinId="9" hidden="1"/>
    <cellStyle name="Lien hypertexte visité" xfId="9034" builtinId="9" hidden="1"/>
    <cellStyle name="Lien hypertexte visité" xfId="9036" builtinId="9" hidden="1"/>
    <cellStyle name="Lien hypertexte visité" xfId="9038" builtinId="9" hidden="1"/>
    <cellStyle name="Lien hypertexte visité" xfId="9040" builtinId="9" hidden="1"/>
    <cellStyle name="Lien hypertexte visité" xfId="9042" builtinId="9" hidden="1"/>
    <cellStyle name="Lien hypertexte visité" xfId="9044" builtinId="9" hidden="1"/>
    <cellStyle name="Lien hypertexte visité" xfId="9046" builtinId="9" hidden="1"/>
    <cellStyle name="Lien hypertexte visité" xfId="9048" builtinId="9" hidden="1"/>
    <cellStyle name="Lien hypertexte visité" xfId="9050" builtinId="9" hidden="1"/>
    <cellStyle name="Lien hypertexte visité" xfId="9052" builtinId="9" hidden="1"/>
    <cellStyle name="Lien hypertexte visité" xfId="9054" builtinId="9" hidden="1"/>
    <cellStyle name="Lien hypertexte visité" xfId="9056" builtinId="9" hidden="1"/>
    <cellStyle name="Lien hypertexte visité" xfId="9058" builtinId="9" hidden="1"/>
    <cellStyle name="Lien hypertexte visité" xfId="9060" builtinId="9" hidden="1"/>
    <cellStyle name="Lien hypertexte visité" xfId="9062" builtinId="9" hidden="1"/>
    <cellStyle name="Lien hypertexte visité" xfId="9064" builtinId="9" hidden="1"/>
    <cellStyle name="Lien hypertexte visité" xfId="9066" builtinId="9" hidden="1"/>
    <cellStyle name="Lien hypertexte visité" xfId="9068" builtinId="9" hidden="1"/>
    <cellStyle name="Lien hypertexte visité" xfId="9070" builtinId="9" hidden="1"/>
    <cellStyle name="Lien hypertexte visité" xfId="9072" builtinId="9" hidden="1"/>
    <cellStyle name="Lien hypertexte visité" xfId="9074" builtinId="9" hidden="1"/>
    <cellStyle name="Lien hypertexte visité" xfId="9076" builtinId="9" hidden="1"/>
    <cellStyle name="Lien hypertexte visité" xfId="9078" builtinId="9" hidden="1"/>
    <cellStyle name="Lien hypertexte visité" xfId="9080" builtinId="9" hidden="1"/>
    <cellStyle name="Lien hypertexte visité" xfId="9082" builtinId="9" hidden="1"/>
    <cellStyle name="Lien hypertexte visité" xfId="9084" builtinId="9" hidden="1"/>
    <cellStyle name="Lien hypertexte visité" xfId="9086" builtinId="9" hidden="1"/>
    <cellStyle name="Lien hypertexte visité" xfId="9088" builtinId="9" hidden="1"/>
    <cellStyle name="Lien hypertexte visité" xfId="9090" builtinId="9" hidden="1"/>
    <cellStyle name="Lien hypertexte visité" xfId="9092" builtinId="9" hidden="1"/>
    <cellStyle name="Lien hypertexte visité" xfId="9094" builtinId="9" hidden="1"/>
    <cellStyle name="Lien hypertexte visité" xfId="9096" builtinId="9" hidden="1"/>
    <cellStyle name="Lien hypertexte visité" xfId="9098" builtinId="9" hidden="1"/>
    <cellStyle name="Lien hypertexte visité" xfId="9100" builtinId="9" hidden="1"/>
    <cellStyle name="Lien hypertexte visité" xfId="9102" builtinId="9" hidden="1"/>
    <cellStyle name="Lien hypertexte visité" xfId="9104" builtinId="9" hidden="1"/>
    <cellStyle name="Lien hypertexte visité" xfId="9106" builtinId="9" hidden="1"/>
    <cellStyle name="Lien hypertexte visité" xfId="9108" builtinId="9" hidden="1"/>
    <cellStyle name="Lien hypertexte visité" xfId="9110" builtinId="9" hidden="1"/>
    <cellStyle name="Lien hypertexte visité" xfId="9112" builtinId="9" hidden="1"/>
    <cellStyle name="Lien hypertexte visité" xfId="9114" builtinId="9" hidden="1"/>
    <cellStyle name="Lien hypertexte visité" xfId="9116" builtinId="9" hidden="1"/>
    <cellStyle name="Lien hypertexte visité" xfId="9118" builtinId="9" hidden="1"/>
    <cellStyle name="Lien hypertexte visité" xfId="9120" builtinId="9" hidden="1"/>
    <cellStyle name="Lien hypertexte visité" xfId="9122" builtinId="9" hidden="1"/>
    <cellStyle name="Lien hypertexte visité" xfId="9124" builtinId="9" hidden="1"/>
    <cellStyle name="Lien hypertexte visité" xfId="9126" builtinId="9" hidden="1"/>
    <cellStyle name="Lien hypertexte visité" xfId="9128" builtinId="9" hidden="1"/>
    <cellStyle name="Lien hypertexte visité" xfId="9130" builtinId="9" hidden="1"/>
    <cellStyle name="Lien hypertexte visité" xfId="9132" builtinId="9" hidden="1"/>
    <cellStyle name="Lien hypertexte visité" xfId="9134" builtinId="9" hidden="1"/>
    <cellStyle name="Lien hypertexte visité" xfId="9136" builtinId="9" hidden="1"/>
    <cellStyle name="Lien hypertexte visité" xfId="9138" builtinId="9" hidden="1"/>
    <cellStyle name="Lien hypertexte visité" xfId="9140" builtinId="9" hidden="1"/>
    <cellStyle name="Lien hypertexte visité" xfId="9142" builtinId="9" hidden="1"/>
    <cellStyle name="Lien hypertexte visité" xfId="9144" builtinId="9" hidden="1"/>
    <cellStyle name="Lien hypertexte visité" xfId="9146" builtinId="9" hidden="1"/>
    <cellStyle name="Lien hypertexte visité" xfId="9148" builtinId="9" hidden="1"/>
    <cellStyle name="Lien hypertexte visité" xfId="9150" builtinId="9" hidden="1"/>
    <cellStyle name="Lien hypertexte visité" xfId="9152" builtinId="9" hidden="1"/>
    <cellStyle name="Lien hypertexte visité" xfId="9154" builtinId="9" hidden="1"/>
    <cellStyle name="Lien hypertexte visité" xfId="9156" builtinId="9" hidden="1"/>
    <cellStyle name="Lien hypertexte visité" xfId="9158" builtinId="9" hidden="1"/>
    <cellStyle name="Lien hypertexte visité" xfId="9160" builtinId="9" hidden="1"/>
    <cellStyle name="Lien hypertexte visité" xfId="9162" builtinId="9" hidden="1"/>
    <cellStyle name="Lien hypertexte visité" xfId="9164" builtinId="9" hidden="1"/>
    <cellStyle name="Lien hypertexte visité" xfId="9166" builtinId="9" hidden="1"/>
    <cellStyle name="Lien hypertexte visité" xfId="9168" builtinId="9" hidden="1"/>
    <cellStyle name="Lien hypertexte visité" xfId="9170" builtinId="9" hidden="1"/>
    <cellStyle name="Lien hypertexte visité" xfId="9172" builtinId="9" hidden="1"/>
    <cellStyle name="Lien hypertexte visité" xfId="9174" builtinId="9" hidden="1"/>
    <cellStyle name="Lien hypertexte visité" xfId="9176" builtinId="9" hidden="1"/>
    <cellStyle name="Lien hypertexte visité" xfId="9178" builtinId="9" hidden="1"/>
    <cellStyle name="Lien hypertexte visité" xfId="9180" builtinId="9" hidden="1"/>
    <cellStyle name="Lien hypertexte visité" xfId="9182" builtinId="9" hidden="1"/>
    <cellStyle name="Lien hypertexte visité" xfId="9184" builtinId="9" hidden="1"/>
    <cellStyle name="Lien hypertexte visité" xfId="9186" builtinId="9" hidden="1"/>
    <cellStyle name="Lien hypertexte visité" xfId="9188" builtinId="9" hidden="1"/>
    <cellStyle name="Lien hypertexte visité" xfId="9190" builtinId="9" hidden="1"/>
    <cellStyle name="Lien hypertexte visité" xfId="9192" builtinId="9" hidden="1"/>
    <cellStyle name="Lien hypertexte visité" xfId="9194" builtinId="9" hidden="1"/>
    <cellStyle name="Lien hypertexte visité" xfId="9196" builtinId="9" hidden="1"/>
    <cellStyle name="Lien hypertexte visité" xfId="9198" builtinId="9" hidden="1"/>
    <cellStyle name="Lien hypertexte visité" xfId="9200" builtinId="9" hidden="1"/>
    <cellStyle name="Lien hypertexte visité" xfId="9202" builtinId="9" hidden="1"/>
    <cellStyle name="Lien hypertexte visité" xfId="9204" builtinId="9" hidden="1"/>
    <cellStyle name="Lien hypertexte visité" xfId="9206" builtinId="9" hidden="1"/>
    <cellStyle name="Lien hypertexte visité" xfId="9208" builtinId="9" hidden="1"/>
    <cellStyle name="Lien hypertexte visité" xfId="9210" builtinId="9" hidden="1"/>
    <cellStyle name="Lien hypertexte visité" xfId="9212" builtinId="9" hidden="1"/>
    <cellStyle name="Lien hypertexte visité" xfId="9214" builtinId="9" hidden="1"/>
    <cellStyle name="Lien hypertexte visité" xfId="9216" builtinId="9" hidden="1"/>
    <cellStyle name="Lien hypertexte visité" xfId="9218" builtinId="9" hidden="1"/>
    <cellStyle name="Lien hypertexte visité" xfId="9220" builtinId="9" hidden="1"/>
    <cellStyle name="Lien hypertexte visité" xfId="9222" builtinId="9" hidden="1"/>
    <cellStyle name="Lien hypertexte visité" xfId="9224" builtinId="9" hidden="1"/>
    <cellStyle name="Lien hypertexte visité" xfId="9226" builtinId="9" hidden="1"/>
    <cellStyle name="Lien hypertexte visité" xfId="9228" builtinId="9" hidden="1"/>
    <cellStyle name="Lien hypertexte visité" xfId="9230" builtinId="9" hidden="1"/>
    <cellStyle name="Lien hypertexte visité" xfId="9232" builtinId="9" hidden="1"/>
    <cellStyle name="Lien hypertexte visité" xfId="9234" builtinId="9" hidden="1"/>
    <cellStyle name="Lien hypertexte visité" xfId="9236" builtinId="9" hidden="1"/>
    <cellStyle name="Lien hypertexte visité" xfId="9238" builtinId="9" hidden="1"/>
    <cellStyle name="Lien hypertexte visité" xfId="9240" builtinId="9" hidden="1"/>
    <cellStyle name="Lien hypertexte visité" xfId="9242" builtinId="9" hidden="1"/>
    <cellStyle name="Lien hypertexte visité" xfId="9244" builtinId="9" hidden="1"/>
    <cellStyle name="Lien hypertexte visité" xfId="9246" builtinId="9" hidden="1"/>
    <cellStyle name="Lien hypertexte visité" xfId="9248" builtinId="9" hidden="1"/>
    <cellStyle name="Lien hypertexte visité" xfId="9250" builtinId="9" hidden="1"/>
    <cellStyle name="Lien hypertexte visité" xfId="9252" builtinId="9" hidden="1"/>
    <cellStyle name="Lien hypertexte visité" xfId="9254" builtinId="9" hidden="1"/>
    <cellStyle name="Lien hypertexte visité" xfId="9256" builtinId="9" hidden="1"/>
    <cellStyle name="Lien hypertexte visité" xfId="9258" builtinId="9" hidden="1"/>
    <cellStyle name="Lien hypertexte visité" xfId="9260" builtinId="9" hidden="1"/>
    <cellStyle name="Lien hypertexte visité" xfId="9262" builtinId="9" hidden="1"/>
    <cellStyle name="Lien hypertexte visité" xfId="9264" builtinId="9" hidden="1"/>
    <cellStyle name="Lien hypertexte visité" xfId="9266" builtinId="9" hidden="1"/>
    <cellStyle name="Lien hypertexte visité" xfId="9268" builtinId="9" hidden="1"/>
    <cellStyle name="Lien hypertexte visité" xfId="9270" builtinId="9" hidden="1"/>
    <cellStyle name="Lien hypertexte visité" xfId="9272" builtinId="9" hidden="1"/>
    <cellStyle name="Lien hypertexte visité" xfId="9274" builtinId="9" hidden="1"/>
    <cellStyle name="Lien hypertexte visité" xfId="9276" builtinId="9" hidden="1"/>
    <cellStyle name="Lien hypertexte visité" xfId="9278" builtinId="9" hidden="1"/>
    <cellStyle name="Lien hypertexte visité" xfId="9280" builtinId="9" hidden="1"/>
    <cellStyle name="Lien hypertexte visité" xfId="9282" builtinId="9" hidden="1"/>
    <cellStyle name="Lien hypertexte visité" xfId="9284" builtinId="9" hidden="1"/>
    <cellStyle name="Lien hypertexte visité" xfId="9286" builtinId="9" hidden="1"/>
    <cellStyle name="Lien hypertexte visité" xfId="9288" builtinId="9" hidden="1"/>
    <cellStyle name="Lien hypertexte visité" xfId="9290" builtinId="9" hidden="1"/>
    <cellStyle name="Lien hypertexte visité" xfId="9292" builtinId="9" hidden="1"/>
    <cellStyle name="Lien hypertexte visité" xfId="9294" builtinId="9" hidden="1"/>
    <cellStyle name="Lien hypertexte visité" xfId="9296" builtinId="9" hidden="1"/>
    <cellStyle name="Lien hypertexte visité" xfId="9298" builtinId="9" hidden="1"/>
    <cellStyle name="Lien hypertexte visité" xfId="9300" builtinId="9" hidden="1"/>
    <cellStyle name="Lien hypertexte visité" xfId="9302" builtinId="9" hidden="1"/>
    <cellStyle name="Lien hypertexte visité" xfId="9304" builtinId="9" hidden="1"/>
    <cellStyle name="Lien hypertexte visité" xfId="9306" builtinId="9" hidden="1"/>
    <cellStyle name="Lien hypertexte visité" xfId="9308" builtinId="9" hidden="1"/>
    <cellStyle name="Lien hypertexte visité" xfId="9310" builtinId="9" hidden="1"/>
    <cellStyle name="Lien hypertexte visité" xfId="9312" builtinId="9" hidden="1"/>
    <cellStyle name="Lien hypertexte visité" xfId="9314" builtinId="9" hidden="1"/>
    <cellStyle name="Lien hypertexte visité" xfId="9316" builtinId="9" hidden="1"/>
    <cellStyle name="Lien hypertexte visité" xfId="9318" builtinId="9" hidden="1"/>
    <cellStyle name="Lien hypertexte visité" xfId="9320" builtinId="9" hidden="1"/>
    <cellStyle name="Lien hypertexte visité" xfId="9322" builtinId="9" hidden="1"/>
    <cellStyle name="Lien hypertexte visité" xfId="9324" builtinId="9" hidden="1"/>
    <cellStyle name="Lien hypertexte visité" xfId="9326" builtinId="9" hidden="1"/>
    <cellStyle name="Lien hypertexte visité" xfId="9328" builtinId="9" hidden="1"/>
    <cellStyle name="Lien hypertexte visité" xfId="9330" builtinId="9" hidden="1"/>
    <cellStyle name="Lien hypertexte visité" xfId="9332" builtinId="9" hidden="1"/>
    <cellStyle name="Lien hypertexte visité" xfId="9334" builtinId="9" hidden="1"/>
    <cellStyle name="Lien hypertexte visité" xfId="9336" builtinId="9" hidden="1"/>
    <cellStyle name="Lien hypertexte visité" xfId="9338" builtinId="9" hidden="1"/>
    <cellStyle name="Lien hypertexte visité" xfId="9340" builtinId="9" hidden="1"/>
    <cellStyle name="Lien hypertexte visité" xfId="9342" builtinId="9" hidden="1"/>
    <cellStyle name="Lien hypertexte visité" xfId="9344" builtinId="9" hidden="1"/>
    <cellStyle name="Lien hypertexte visité" xfId="9346" builtinId="9" hidden="1"/>
    <cellStyle name="Lien hypertexte visité" xfId="9348" builtinId="9" hidden="1"/>
    <cellStyle name="Lien hypertexte visité" xfId="9350" builtinId="9" hidden="1"/>
    <cellStyle name="Lien hypertexte visité" xfId="9352" builtinId="9" hidden="1"/>
    <cellStyle name="Lien hypertexte visité" xfId="9354" builtinId="9" hidden="1"/>
    <cellStyle name="Lien hypertexte visité" xfId="9356" builtinId="9" hidden="1"/>
    <cellStyle name="Lien hypertexte visité" xfId="9358" builtinId="9" hidden="1"/>
    <cellStyle name="Lien hypertexte visité" xfId="9360" builtinId="9" hidden="1"/>
    <cellStyle name="Lien hypertexte visité" xfId="9362" builtinId="9" hidden="1"/>
    <cellStyle name="Lien hypertexte visité" xfId="9364" builtinId="9" hidden="1"/>
    <cellStyle name="Lien hypertexte visité" xfId="9366" builtinId="9" hidden="1"/>
    <cellStyle name="Lien hypertexte visité" xfId="9368" builtinId="9" hidden="1"/>
    <cellStyle name="Lien hypertexte visité" xfId="9370" builtinId="9" hidden="1"/>
    <cellStyle name="Lien hypertexte visité" xfId="9372" builtinId="9" hidden="1"/>
    <cellStyle name="Lien hypertexte visité" xfId="9374" builtinId="9" hidden="1"/>
    <cellStyle name="Lien hypertexte visité" xfId="9376" builtinId="9" hidden="1"/>
    <cellStyle name="Lien hypertexte visité" xfId="9378" builtinId="9" hidden="1"/>
    <cellStyle name="Lien hypertexte visité" xfId="9380" builtinId="9" hidden="1"/>
    <cellStyle name="Lien hypertexte visité" xfId="9382" builtinId="9" hidden="1"/>
    <cellStyle name="Lien hypertexte visité" xfId="9384" builtinId="9" hidden="1"/>
    <cellStyle name="Lien hypertexte visité" xfId="9386" builtinId="9" hidden="1"/>
    <cellStyle name="Lien hypertexte visité" xfId="9388" builtinId="9" hidden="1"/>
    <cellStyle name="Lien hypertexte visité" xfId="9390" builtinId="9" hidden="1"/>
    <cellStyle name="Lien hypertexte visité" xfId="9392" builtinId="9" hidden="1"/>
    <cellStyle name="Lien hypertexte visité" xfId="9394" builtinId="9" hidden="1"/>
    <cellStyle name="Lien hypertexte visité" xfId="9396" builtinId="9" hidden="1"/>
    <cellStyle name="Lien hypertexte visité" xfId="9398" builtinId="9" hidden="1"/>
    <cellStyle name="Lien hypertexte visité" xfId="9400" builtinId="9" hidden="1"/>
    <cellStyle name="Lien hypertexte visité" xfId="9402" builtinId="9" hidden="1"/>
    <cellStyle name="Lien hypertexte visité" xfId="9404" builtinId="9" hidden="1"/>
    <cellStyle name="Lien hypertexte visité" xfId="9406" builtinId="9" hidden="1"/>
    <cellStyle name="Lien hypertexte visité" xfId="9408" builtinId="9" hidden="1"/>
    <cellStyle name="Lien hypertexte visité" xfId="9410" builtinId="9" hidden="1"/>
    <cellStyle name="Lien hypertexte visité" xfId="9412" builtinId="9" hidden="1"/>
    <cellStyle name="Lien hypertexte visité" xfId="9414" builtinId="9" hidden="1"/>
    <cellStyle name="Lien hypertexte visité" xfId="9416" builtinId="9" hidden="1"/>
    <cellStyle name="Lien hypertexte visité" xfId="9418" builtinId="9" hidden="1"/>
    <cellStyle name="Lien hypertexte visité" xfId="9420" builtinId="9" hidden="1"/>
    <cellStyle name="Lien hypertexte visité" xfId="9422" builtinId="9" hidden="1"/>
    <cellStyle name="Lien hypertexte visité" xfId="9424" builtinId="9" hidden="1"/>
    <cellStyle name="Lien hypertexte visité" xfId="9426" builtinId="9" hidden="1"/>
    <cellStyle name="Lien hypertexte visité" xfId="9428" builtinId="9" hidden="1"/>
    <cellStyle name="Lien hypertexte visité" xfId="9430" builtinId="9" hidden="1"/>
    <cellStyle name="Lien hypertexte visité" xfId="9432" builtinId="9" hidden="1"/>
    <cellStyle name="Lien hypertexte visité" xfId="9434" builtinId="9" hidden="1"/>
    <cellStyle name="Lien hypertexte visité" xfId="9436" builtinId="9" hidden="1"/>
    <cellStyle name="Lien hypertexte visité" xfId="9438" builtinId="9" hidden="1"/>
    <cellStyle name="Lien hypertexte visité" xfId="9440" builtinId="9" hidden="1"/>
    <cellStyle name="Lien hypertexte visité" xfId="9442" builtinId="9" hidden="1"/>
    <cellStyle name="Lien hypertexte visité" xfId="9444" builtinId="9" hidden="1"/>
    <cellStyle name="Lien hypertexte visité" xfId="9446" builtinId="9" hidden="1"/>
    <cellStyle name="Lien hypertexte visité" xfId="9448" builtinId="9" hidden="1"/>
    <cellStyle name="Lien hypertexte visité" xfId="9450" builtinId="9" hidden="1"/>
    <cellStyle name="Lien hypertexte visité" xfId="9452" builtinId="9" hidden="1"/>
    <cellStyle name="Lien hypertexte visité" xfId="9454" builtinId="9" hidden="1"/>
    <cellStyle name="Lien hypertexte visité" xfId="9456" builtinId="9" hidden="1"/>
    <cellStyle name="Lien hypertexte visité" xfId="9458" builtinId="9" hidden="1"/>
    <cellStyle name="Lien hypertexte visité" xfId="9460" builtinId="9" hidden="1"/>
    <cellStyle name="Lien hypertexte visité" xfId="9462" builtinId="9" hidden="1"/>
    <cellStyle name="Lien hypertexte visité" xfId="9464" builtinId="9" hidden="1"/>
    <cellStyle name="Lien hypertexte visité" xfId="9466" builtinId="9" hidden="1"/>
    <cellStyle name="Lien hypertexte visité" xfId="9468" builtinId="9" hidden="1"/>
    <cellStyle name="Lien hypertexte visité" xfId="9470" builtinId="9" hidden="1"/>
    <cellStyle name="Lien hypertexte visité" xfId="9472" builtinId="9" hidden="1"/>
    <cellStyle name="Lien hypertexte visité" xfId="9474" builtinId="9" hidden="1"/>
    <cellStyle name="Lien hypertexte visité" xfId="9476" builtinId="9" hidden="1"/>
    <cellStyle name="Lien hypertexte visité" xfId="9478" builtinId="9" hidden="1"/>
    <cellStyle name="Lien hypertexte visité" xfId="9480" builtinId="9" hidden="1"/>
    <cellStyle name="Lien hypertexte visité" xfId="9482" builtinId="9" hidden="1"/>
    <cellStyle name="Lien hypertexte visité" xfId="9484" builtinId="9" hidden="1"/>
    <cellStyle name="Lien hypertexte visité" xfId="9486" builtinId="9" hidden="1"/>
    <cellStyle name="Lien hypertexte visité" xfId="9488" builtinId="9" hidden="1"/>
    <cellStyle name="Lien hypertexte visité" xfId="9490" builtinId="9" hidden="1"/>
    <cellStyle name="Lien hypertexte visité" xfId="9492" builtinId="9" hidden="1"/>
    <cellStyle name="Lien hypertexte visité" xfId="9494" builtinId="9" hidden="1"/>
    <cellStyle name="Lien hypertexte visité" xfId="9496" builtinId="9" hidden="1"/>
    <cellStyle name="Lien hypertexte visité" xfId="9498" builtinId="9" hidden="1"/>
    <cellStyle name="Lien hypertexte visité" xfId="9500" builtinId="9" hidden="1"/>
    <cellStyle name="Lien hypertexte visité" xfId="9502" builtinId="9" hidden="1"/>
    <cellStyle name="Lien hypertexte visité" xfId="9504" builtinId="9" hidden="1"/>
    <cellStyle name="Lien hypertexte visité" xfId="9506" builtinId="9" hidden="1"/>
    <cellStyle name="Lien hypertexte visité" xfId="9508" builtinId="9" hidden="1"/>
    <cellStyle name="Lien hypertexte visité" xfId="9510" builtinId="9" hidden="1"/>
    <cellStyle name="Lien hypertexte visité" xfId="9512" builtinId="9" hidden="1"/>
    <cellStyle name="Lien hypertexte visité" xfId="9514" builtinId="9" hidden="1"/>
    <cellStyle name="Lien hypertexte visité" xfId="9516" builtinId="9" hidden="1"/>
    <cellStyle name="Lien hypertexte visité" xfId="9518" builtinId="9" hidden="1"/>
    <cellStyle name="Lien hypertexte visité" xfId="9520" builtinId="9" hidden="1"/>
    <cellStyle name="Lien hypertexte visité" xfId="9522" builtinId="9" hidden="1"/>
    <cellStyle name="Lien hypertexte visité" xfId="9524" builtinId="9" hidden="1"/>
    <cellStyle name="Lien hypertexte visité" xfId="9526" builtinId="9" hidden="1"/>
    <cellStyle name="Lien hypertexte visité" xfId="9528" builtinId="9" hidden="1"/>
    <cellStyle name="Lien hypertexte visité" xfId="9530" builtinId="9" hidden="1"/>
    <cellStyle name="Lien hypertexte visité" xfId="9532" builtinId="9" hidden="1"/>
    <cellStyle name="Lien hypertexte visité" xfId="9534" builtinId="9" hidden="1"/>
    <cellStyle name="Lien hypertexte visité" xfId="9536" builtinId="9" hidden="1"/>
    <cellStyle name="Lien hypertexte visité" xfId="9538" builtinId="9" hidden="1"/>
    <cellStyle name="Lien hypertexte visité" xfId="9540" builtinId="9" hidden="1"/>
    <cellStyle name="Lien hypertexte visité" xfId="9542" builtinId="9" hidden="1"/>
    <cellStyle name="Lien hypertexte visité" xfId="9544" builtinId="9" hidden="1"/>
    <cellStyle name="Lien hypertexte visité" xfId="9546" builtinId="9" hidden="1"/>
    <cellStyle name="Lien hypertexte visité" xfId="9548" builtinId="9" hidden="1"/>
    <cellStyle name="Lien hypertexte visité" xfId="9550" builtinId="9" hidden="1"/>
    <cellStyle name="Lien hypertexte visité" xfId="9552" builtinId="9" hidden="1"/>
    <cellStyle name="Lien hypertexte visité" xfId="9554" builtinId="9" hidden="1"/>
    <cellStyle name="Lien hypertexte visité" xfId="9556" builtinId="9" hidden="1"/>
    <cellStyle name="Lien hypertexte visité" xfId="9558" builtinId="9" hidden="1"/>
    <cellStyle name="Lien hypertexte visité" xfId="9560" builtinId="9" hidden="1"/>
    <cellStyle name="Lien hypertexte visité" xfId="9562" builtinId="9" hidden="1"/>
    <cellStyle name="Lien hypertexte visité" xfId="9564" builtinId="9" hidden="1"/>
    <cellStyle name="Lien hypertexte visité" xfId="9566" builtinId="9" hidden="1"/>
    <cellStyle name="Lien hypertexte visité" xfId="9568" builtinId="9" hidden="1"/>
    <cellStyle name="Lien hypertexte visité" xfId="9570" builtinId="9" hidden="1"/>
    <cellStyle name="Lien hypertexte visité" xfId="9572" builtinId="9" hidden="1"/>
    <cellStyle name="Lien hypertexte visité" xfId="9574" builtinId="9" hidden="1"/>
    <cellStyle name="Lien hypertexte visité" xfId="9576" builtinId="9" hidden="1"/>
    <cellStyle name="Lien hypertexte visité" xfId="9578" builtinId="9" hidden="1"/>
    <cellStyle name="Lien hypertexte visité" xfId="9580" builtinId="9" hidden="1"/>
    <cellStyle name="Lien hypertexte visité" xfId="9582" builtinId="9" hidden="1"/>
    <cellStyle name="Lien hypertexte visité" xfId="9584" builtinId="9" hidden="1"/>
    <cellStyle name="Lien hypertexte visité" xfId="9586" builtinId="9" hidden="1"/>
    <cellStyle name="Lien hypertexte visité" xfId="9588" builtinId="9" hidden="1"/>
    <cellStyle name="Lien hypertexte visité" xfId="9590" builtinId="9" hidden="1"/>
    <cellStyle name="Lien hypertexte visité" xfId="9592" builtinId="9" hidden="1"/>
    <cellStyle name="Lien hypertexte visité" xfId="9594" builtinId="9" hidden="1"/>
    <cellStyle name="Lien hypertexte visité" xfId="9596" builtinId="9" hidden="1"/>
    <cellStyle name="Lien hypertexte visité" xfId="9598" builtinId="9" hidden="1"/>
    <cellStyle name="Lien hypertexte visité" xfId="9600" builtinId="9" hidden="1"/>
    <cellStyle name="Lien hypertexte visité" xfId="9602" builtinId="9" hidden="1"/>
    <cellStyle name="Lien hypertexte visité" xfId="9604" builtinId="9" hidden="1"/>
    <cellStyle name="Lien hypertexte visité" xfId="9606" builtinId="9" hidden="1"/>
    <cellStyle name="Lien hypertexte visité" xfId="9608" builtinId="9" hidden="1"/>
    <cellStyle name="Lien hypertexte visité" xfId="9610" builtinId="9" hidden="1"/>
    <cellStyle name="Lien hypertexte visité" xfId="9612" builtinId="9" hidden="1"/>
    <cellStyle name="Lien hypertexte visité" xfId="9614" builtinId="9" hidden="1"/>
    <cellStyle name="Lien hypertexte visité" xfId="9616" builtinId="9" hidden="1"/>
    <cellStyle name="Lien hypertexte visité" xfId="9618" builtinId="9" hidden="1"/>
    <cellStyle name="Lien hypertexte visité" xfId="9620" builtinId="9" hidden="1"/>
    <cellStyle name="Lien hypertexte visité" xfId="9622" builtinId="9" hidden="1"/>
    <cellStyle name="Lien hypertexte visité" xfId="9624" builtinId="9" hidden="1"/>
    <cellStyle name="Lien hypertexte visité" xfId="9626" builtinId="9" hidden="1"/>
    <cellStyle name="Lien hypertexte visité" xfId="9628" builtinId="9" hidden="1"/>
    <cellStyle name="Lien hypertexte visité" xfId="9630" builtinId="9" hidden="1"/>
    <cellStyle name="Lien hypertexte visité" xfId="9632" builtinId="9" hidden="1"/>
    <cellStyle name="Lien hypertexte visité" xfId="9634" builtinId="9" hidden="1"/>
    <cellStyle name="Lien hypertexte visité" xfId="9636" builtinId="9" hidden="1"/>
    <cellStyle name="Lien hypertexte visité" xfId="9638" builtinId="9" hidden="1"/>
    <cellStyle name="Lien hypertexte visité" xfId="9640" builtinId="9" hidden="1"/>
    <cellStyle name="Lien hypertexte visité" xfId="9642" builtinId="9" hidden="1"/>
    <cellStyle name="Lien hypertexte visité" xfId="9644" builtinId="9" hidden="1"/>
    <cellStyle name="Lien hypertexte visité" xfId="9646" builtinId="9" hidden="1"/>
    <cellStyle name="Lien hypertexte visité" xfId="9648" builtinId="9" hidden="1"/>
    <cellStyle name="Lien hypertexte visité" xfId="9650" builtinId="9" hidden="1"/>
    <cellStyle name="Lien hypertexte visité" xfId="9652" builtinId="9" hidden="1"/>
    <cellStyle name="Lien hypertexte visité" xfId="9654" builtinId="9" hidden="1"/>
    <cellStyle name="Lien hypertexte visité" xfId="9656" builtinId="9" hidden="1"/>
    <cellStyle name="Lien hypertexte visité" xfId="9658" builtinId="9" hidden="1"/>
    <cellStyle name="Lien hypertexte visité" xfId="9660" builtinId="9" hidden="1"/>
    <cellStyle name="Lien hypertexte visité" xfId="9662" builtinId="9" hidden="1"/>
    <cellStyle name="Lien hypertexte visité" xfId="9664" builtinId="9" hidden="1"/>
    <cellStyle name="Lien hypertexte visité" xfId="9666" builtinId="9" hidden="1"/>
    <cellStyle name="Lien hypertexte visité" xfId="9668" builtinId="9" hidden="1"/>
    <cellStyle name="Lien hypertexte visité" xfId="9670" builtinId="9" hidden="1"/>
    <cellStyle name="Lien hypertexte visité" xfId="9672" builtinId="9" hidden="1"/>
    <cellStyle name="Lien hypertexte visité" xfId="9674" builtinId="9" hidden="1"/>
    <cellStyle name="Lien hypertexte visité" xfId="9676" builtinId="9" hidden="1"/>
    <cellStyle name="Lien hypertexte visité" xfId="9678" builtinId="9" hidden="1"/>
    <cellStyle name="Lien hypertexte visité" xfId="9680" builtinId="9" hidden="1"/>
    <cellStyle name="Lien hypertexte visité" xfId="9682" builtinId="9" hidden="1"/>
    <cellStyle name="Lien hypertexte visité" xfId="9684" builtinId="9" hidden="1"/>
    <cellStyle name="Lien hypertexte visité" xfId="9686" builtinId="9" hidden="1"/>
    <cellStyle name="Lien hypertexte visité" xfId="9688" builtinId="9" hidden="1"/>
    <cellStyle name="Lien hypertexte visité" xfId="9690" builtinId="9" hidden="1"/>
    <cellStyle name="Lien hypertexte visité" xfId="9692" builtinId="9" hidden="1"/>
    <cellStyle name="Lien hypertexte visité" xfId="9694" builtinId="9" hidden="1"/>
    <cellStyle name="Lien hypertexte visité" xfId="9696" builtinId="9" hidden="1"/>
    <cellStyle name="Lien hypertexte visité" xfId="9698" builtinId="9" hidden="1"/>
    <cellStyle name="Lien hypertexte visité" xfId="9700" builtinId="9" hidden="1"/>
    <cellStyle name="Lien hypertexte visité" xfId="9702" builtinId="9" hidden="1"/>
    <cellStyle name="Lien hypertexte visité" xfId="9704" builtinId="9" hidden="1"/>
    <cellStyle name="Lien hypertexte visité" xfId="9706" builtinId="9" hidden="1"/>
    <cellStyle name="Lien hypertexte visité" xfId="9708" builtinId="9" hidden="1"/>
    <cellStyle name="Lien hypertexte visité" xfId="9710" builtinId="9" hidden="1"/>
    <cellStyle name="Lien hypertexte visité" xfId="9712" builtinId="9" hidden="1"/>
    <cellStyle name="Lien hypertexte visité" xfId="9714" builtinId="9" hidden="1"/>
    <cellStyle name="Lien hypertexte visité" xfId="9716" builtinId="9" hidden="1"/>
    <cellStyle name="Lien hypertexte visité" xfId="9718" builtinId="9" hidden="1"/>
    <cellStyle name="Lien hypertexte visité" xfId="9720" builtinId="9" hidden="1"/>
    <cellStyle name="Lien hypertexte visité" xfId="9722" builtinId="9" hidden="1"/>
    <cellStyle name="Lien hypertexte visité" xfId="9724" builtinId="9" hidden="1"/>
    <cellStyle name="Lien hypertexte visité" xfId="9726" builtinId="9" hidden="1"/>
    <cellStyle name="Lien hypertexte visité" xfId="9728" builtinId="9" hidden="1"/>
    <cellStyle name="Lien hypertexte visité" xfId="9730" builtinId="9" hidden="1"/>
    <cellStyle name="Lien hypertexte visité" xfId="9732" builtinId="9" hidden="1"/>
    <cellStyle name="Lien hypertexte visité" xfId="9734" builtinId="9" hidden="1"/>
    <cellStyle name="Lien hypertexte visité" xfId="9736" builtinId="9" hidden="1"/>
    <cellStyle name="Lien hypertexte visité" xfId="9738" builtinId="9" hidden="1"/>
    <cellStyle name="Lien hypertexte visité" xfId="9740" builtinId="9" hidden="1"/>
    <cellStyle name="Lien hypertexte visité" xfId="9742" builtinId="9" hidden="1"/>
    <cellStyle name="Lien hypertexte visité" xfId="9744" builtinId="9" hidden="1"/>
    <cellStyle name="Lien hypertexte visité" xfId="9746" builtinId="9" hidden="1"/>
    <cellStyle name="Lien hypertexte visité" xfId="9748" builtinId="9" hidden="1"/>
    <cellStyle name="Lien hypertexte visité" xfId="9750" builtinId="9" hidden="1"/>
    <cellStyle name="Lien hypertexte visité" xfId="9752" builtinId="9" hidden="1"/>
    <cellStyle name="Lien hypertexte visité" xfId="9754" builtinId="9" hidden="1"/>
    <cellStyle name="Lien hypertexte visité" xfId="9756" builtinId="9" hidden="1"/>
    <cellStyle name="Lien hypertexte visité" xfId="9758" builtinId="9" hidden="1"/>
    <cellStyle name="Lien hypertexte visité" xfId="9760" builtinId="9" hidden="1"/>
    <cellStyle name="Lien hypertexte visité" xfId="9762" builtinId="9" hidden="1"/>
    <cellStyle name="Lien hypertexte visité" xfId="9764" builtinId="9" hidden="1"/>
    <cellStyle name="Lien hypertexte visité" xfId="9766" builtinId="9" hidden="1"/>
    <cellStyle name="Lien hypertexte visité" xfId="9768" builtinId="9" hidden="1"/>
    <cellStyle name="Lien hypertexte visité" xfId="9770" builtinId="9" hidden="1"/>
    <cellStyle name="Lien hypertexte visité" xfId="9772" builtinId="9" hidden="1"/>
    <cellStyle name="Lien hypertexte visité" xfId="9774" builtinId="9" hidden="1"/>
    <cellStyle name="Lien hypertexte visité" xfId="9776" builtinId="9" hidden="1"/>
    <cellStyle name="Lien hypertexte visité" xfId="9778" builtinId="9" hidden="1"/>
    <cellStyle name="Lien hypertexte visité" xfId="9780" builtinId="9" hidden="1"/>
    <cellStyle name="Lien hypertexte visité" xfId="9782" builtinId="9" hidden="1"/>
    <cellStyle name="Lien hypertexte visité" xfId="9784" builtinId="9" hidden="1"/>
    <cellStyle name="Lien hypertexte visité" xfId="9786" builtinId="9" hidden="1"/>
    <cellStyle name="Lien hypertexte visité" xfId="9788" builtinId="9" hidden="1"/>
    <cellStyle name="Lien hypertexte visité" xfId="9790" builtinId="9" hidden="1"/>
    <cellStyle name="Lien hypertexte visité" xfId="9792" builtinId="9" hidden="1"/>
    <cellStyle name="Lien hypertexte visité" xfId="9794" builtinId="9" hidden="1"/>
    <cellStyle name="Lien hypertexte visité" xfId="9796" builtinId="9" hidden="1"/>
    <cellStyle name="Lien hypertexte visité" xfId="9798" builtinId="9" hidden="1"/>
    <cellStyle name="Lien hypertexte visité" xfId="9800" builtinId="9" hidden="1"/>
    <cellStyle name="Lien hypertexte visité" xfId="9802" builtinId="9" hidden="1"/>
    <cellStyle name="Lien hypertexte visité" xfId="9804" builtinId="9" hidden="1"/>
    <cellStyle name="Lien hypertexte visité" xfId="9806" builtinId="9" hidden="1"/>
    <cellStyle name="Lien hypertexte visité" xfId="9808" builtinId="9" hidden="1"/>
    <cellStyle name="Lien hypertexte visité" xfId="9810" builtinId="9" hidden="1"/>
    <cellStyle name="Lien hypertexte visité" xfId="9812" builtinId="9" hidden="1"/>
    <cellStyle name="Lien hypertexte visité" xfId="9814" builtinId="9" hidden="1"/>
    <cellStyle name="Lien hypertexte visité" xfId="9816" builtinId="9" hidden="1"/>
    <cellStyle name="Lien hypertexte visité" xfId="9818" builtinId="9" hidden="1"/>
    <cellStyle name="Lien hypertexte visité" xfId="9820" builtinId="9" hidden="1"/>
    <cellStyle name="Lien hypertexte visité" xfId="9822" builtinId="9" hidden="1"/>
    <cellStyle name="Lien hypertexte visité" xfId="9824" builtinId="9" hidden="1"/>
    <cellStyle name="Lien hypertexte visité" xfId="9826" builtinId="9" hidden="1"/>
    <cellStyle name="Lien hypertexte visité" xfId="9828" builtinId="9" hidden="1"/>
    <cellStyle name="Lien hypertexte visité" xfId="9830" builtinId="9" hidden="1"/>
    <cellStyle name="Lien hypertexte visité" xfId="9832" builtinId="9" hidden="1"/>
    <cellStyle name="Lien hypertexte visité" xfId="9834" builtinId="9" hidden="1"/>
    <cellStyle name="Lien hypertexte visité" xfId="9836" builtinId="9" hidden="1"/>
    <cellStyle name="Lien hypertexte visité" xfId="9838" builtinId="9" hidden="1"/>
    <cellStyle name="Lien hypertexte visité" xfId="9840" builtinId="9" hidden="1"/>
    <cellStyle name="Lien hypertexte visité" xfId="9842" builtinId="9" hidden="1"/>
    <cellStyle name="Lien hypertexte visité" xfId="9844" builtinId="9" hidden="1"/>
    <cellStyle name="Lien hypertexte visité" xfId="9846" builtinId="9" hidden="1"/>
    <cellStyle name="Lien hypertexte visité" xfId="9848" builtinId="9" hidden="1"/>
    <cellStyle name="Lien hypertexte visité" xfId="9850" builtinId="9" hidden="1"/>
    <cellStyle name="Lien hypertexte visité" xfId="9852" builtinId="9" hidden="1"/>
    <cellStyle name="Lien hypertexte visité" xfId="9854" builtinId="9" hidden="1"/>
    <cellStyle name="Lien hypertexte visité" xfId="9856" builtinId="9" hidden="1"/>
    <cellStyle name="Lien hypertexte visité" xfId="9858" builtinId="9" hidden="1"/>
    <cellStyle name="Lien hypertexte visité" xfId="9860" builtinId="9" hidden="1"/>
    <cellStyle name="Lien hypertexte visité" xfId="9862" builtinId="9" hidden="1"/>
    <cellStyle name="Lien hypertexte visité" xfId="9864" builtinId="9" hidden="1"/>
    <cellStyle name="Lien hypertexte visité" xfId="9866" builtinId="9" hidden="1"/>
    <cellStyle name="Lien hypertexte visité" xfId="9868" builtinId="9" hidden="1"/>
    <cellStyle name="Lien hypertexte visité" xfId="9870" builtinId="9" hidden="1"/>
    <cellStyle name="Lien hypertexte visité" xfId="9872" builtinId="9" hidden="1"/>
    <cellStyle name="Lien hypertexte visité" xfId="9874" builtinId="9" hidden="1"/>
    <cellStyle name="Lien hypertexte visité" xfId="9876" builtinId="9" hidden="1"/>
    <cellStyle name="Lien hypertexte visité" xfId="9878" builtinId="9" hidden="1"/>
    <cellStyle name="Lien hypertexte visité" xfId="9880" builtinId="9" hidden="1"/>
    <cellStyle name="Lien hypertexte visité" xfId="9882" builtinId="9" hidden="1"/>
    <cellStyle name="Lien hypertexte visité" xfId="9884" builtinId="9" hidden="1"/>
    <cellStyle name="Lien hypertexte visité" xfId="9886" builtinId="9" hidden="1"/>
    <cellStyle name="Lien hypertexte visité" xfId="9888" builtinId="9" hidden="1"/>
    <cellStyle name="Lien hypertexte visité" xfId="9890" builtinId="9" hidden="1"/>
    <cellStyle name="Lien hypertexte visité" xfId="9892" builtinId="9" hidden="1"/>
    <cellStyle name="Lien hypertexte visité" xfId="9894" builtinId="9" hidden="1"/>
    <cellStyle name="Lien hypertexte visité" xfId="9896" builtinId="9" hidden="1"/>
    <cellStyle name="Lien hypertexte visité" xfId="9898" builtinId="9" hidden="1"/>
    <cellStyle name="Lien hypertexte visité" xfId="9900" builtinId="9" hidden="1"/>
    <cellStyle name="Lien hypertexte visité" xfId="9902" builtinId="9" hidden="1"/>
    <cellStyle name="Lien hypertexte visité" xfId="9904" builtinId="9" hidden="1"/>
    <cellStyle name="Lien hypertexte visité" xfId="9906" builtinId="9" hidden="1"/>
    <cellStyle name="Lien hypertexte visité" xfId="9908" builtinId="9" hidden="1"/>
    <cellStyle name="Lien hypertexte visité" xfId="9910" builtinId="9" hidden="1"/>
    <cellStyle name="Lien hypertexte visité" xfId="9912" builtinId="9" hidden="1"/>
    <cellStyle name="Lien hypertexte visité" xfId="9914" builtinId="9" hidden="1"/>
    <cellStyle name="Lien hypertexte visité" xfId="9916" builtinId="9" hidden="1"/>
    <cellStyle name="Lien hypertexte visité" xfId="9918" builtinId="9" hidden="1"/>
    <cellStyle name="Lien hypertexte visité" xfId="9920" builtinId="9" hidden="1"/>
    <cellStyle name="Lien hypertexte visité" xfId="9922" builtinId="9" hidden="1"/>
    <cellStyle name="Lien hypertexte visité" xfId="9924" builtinId="9" hidden="1"/>
    <cellStyle name="Lien hypertexte visité" xfId="9926" builtinId="9" hidden="1"/>
    <cellStyle name="Lien hypertexte visité" xfId="9928" builtinId="9" hidden="1"/>
    <cellStyle name="Lien hypertexte visité" xfId="9930" builtinId="9" hidden="1"/>
    <cellStyle name="Lien hypertexte visité" xfId="9932" builtinId="9" hidden="1"/>
    <cellStyle name="Lien hypertexte visité" xfId="9934" builtinId="9" hidden="1"/>
    <cellStyle name="Lien hypertexte visité" xfId="9936" builtinId="9" hidden="1"/>
    <cellStyle name="Lien hypertexte visité" xfId="9938" builtinId="9" hidden="1"/>
    <cellStyle name="Lien hypertexte visité" xfId="9940" builtinId="9" hidden="1"/>
    <cellStyle name="Lien hypertexte visité" xfId="9942" builtinId="9" hidden="1"/>
    <cellStyle name="Lien hypertexte visité" xfId="9944" builtinId="9" hidden="1"/>
    <cellStyle name="Lien hypertexte visité" xfId="9946" builtinId="9" hidden="1"/>
    <cellStyle name="Lien hypertexte visité" xfId="9948" builtinId="9" hidden="1"/>
    <cellStyle name="Lien hypertexte visité" xfId="9950" builtinId="9" hidden="1"/>
    <cellStyle name="Lien hypertexte visité" xfId="9952" builtinId="9" hidden="1"/>
    <cellStyle name="Lien hypertexte visité" xfId="9954" builtinId="9" hidden="1"/>
    <cellStyle name="Lien hypertexte visité" xfId="9956" builtinId="9" hidden="1"/>
    <cellStyle name="Lien hypertexte visité" xfId="9958" builtinId="9" hidden="1"/>
    <cellStyle name="Lien hypertexte visité" xfId="9960" builtinId="9" hidden="1"/>
    <cellStyle name="Lien hypertexte visité" xfId="9962" builtinId="9" hidden="1"/>
    <cellStyle name="Lien hypertexte visité" xfId="9964" builtinId="9" hidden="1"/>
    <cellStyle name="Lien hypertexte visité" xfId="9966" builtinId="9" hidden="1"/>
    <cellStyle name="Lien hypertexte visité" xfId="9968" builtinId="9" hidden="1"/>
    <cellStyle name="Lien hypertexte visité" xfId="9970" builtinId="9" hidden="1"/>
    <cellStyle name="Lien hypertexte visité" xfId="9972" builtinId="9" hidden="1"/>
    <cellStyle name="Lien hypertexte visité" xfId="9974" builtinId="9" hidden="1"/>
    <cellStyle name="Lien hypertexte visité" xfId="9976" builtinId="9" hidden="1"/>
    <cellStyle name="Lien hypertexte visité" xfId="9978" builtinId="9" hidden="1"/>
    <cellStyle name="Lien hypertexte visité" xfId="9980" builtinId="9" hidden="1"/>
    <cellStyle name="Lien hypertexte visité" xfId="9982" builtinId="9" hidden="1"/>
    <cellStyle name="Lien hypertexte visité" xfId="9984" builtinId="9" hidden="1"/>
    <cellStyle name="Lien hypertexte visité" xfId="9986" builtinId="9" hidden="1"/>
    <cellStyle name="Lien hypertexte visité" xfId="9988" builtinId="9" hidden="1"/>
    <cellStyle name="Lien hypertexte visité" xfId="9990" builtinId="9" hidden="1"/>
    <cellStyle name="Lien hypertexte visité" xfId="9992" builtinId="9" hidden="1"/>
    <cellStyle name="Lien hypertexte visité" xfId="9994" builtinId="9" hidden="1"/>
    <cellStyle name="Lien hypertexte visité" xfId="9996" builtinId="9" hidden="1"/>
    <cellStyle name="Lien hypertexte visité" xfId="9998" builtinId="9" hidden="1"/>
    <cellStyle name="Lien hypertexte visité" xfId="10000" builtinId="9" hidden="1"/>
    <cellStyle name="Lien hypertexte visité" xfId="10002" builtinId="9" hidden="1"/>
    <cellStyle name="Lien hypertexte visité" xfId="10004" builtinId="9" hidden="1"/>
    <cellStyle name="Lien hypertexte visité" xfId="10006" builtinId="9" hidden="1"/>
    <cellStyle name="Lien hypertexte visité" xfId="10008" builtinId="9" hidden="1"/>
    <cellStyle name="Lien hypertexte visité" xfId="10010" builtinId="9" hidden="1"/>
    <cellStyle name="Lien hypertexte visité" xfId="10012" builtinId="9" hidden="1"/>
    <cellStyle name="Lien hypertexte visité" xfId="10014" builtinId="9" hidden="1"/>
    <cellStyle name="Lien hypertexte visité" xfId="10016" builtinId="9" hidden="1"/>
    <cellStyle name="Lien hypertexte visité" xfId="10018" builtinId="9" hidden="1"/>
    <cellStyle name="Lien hypertexte visité" xfId="10020" builtinId="9" hidden="1"/>
    <cellStyle name="Lien hypertexte visité" xfId="10022" builtinId="9" hidden="1"/>
    <cellStyle name="Lien hypertexte visité" xfId="10024" builtinId="9" hidden="1"/>
    <cellStyle name="Lien hypertexte visité" xfId="10026" builtinId="9" hidden="1"/>
    <cellStyle name="Lien hypertexte visité" xfId="10028" builtinId="9" hidden="1"/>
    <cellStyle name="Lien hypertexte visité" xfId="10030" builtinId="9" hidden="1"/>
    <cellStyle name="Lien hypertexte visité" xfId="10032" builtinId="9" hidden="1"/>
    <cellStyle name="Lien hypertexte visité" xfId="10034" builtinId="9" hidden="1"/>
    <cellStyle name="Lien hypertexte visité" xfId="10036" builtinId="9" hidden="1"/>
    <cellStyle name="Lien hypertexte visité" xfId="10038" builtinId="9" hidden="1"/>
    <cellStyle name="Lien hypertexte visité" xfId="10040" builtinId="9" hidden="1"/>
    <cellStyle name="Lien hypertexte visité" xfId="10042" builtinId="9" hidden="1"/>
    <cellStyle name="Lien hypertexte visité" xfId="10044" builtinId="9" hidden="1"/>
    <cellStyle name="Lien hypertexte visité" xfId="10046" builtinId="9" hidden="1"/>
    <cellStyle name="Lien hypertexte visité" xfId="10048" builtinId="9" hidden="1"/>
    <cellStyle name="Lien hypertexte visité" xfId="10050" builtinId="9" hidden="1"/>
    <cellStyle name="Lien hypertexte visité" xfId="10052" builtinId="9" hidden="1"/>
    <cellStyle name="Lien hypertexte visité" xfId="10054" builtinId="9" hidden="1"/>
    <cellStyle name="Lien hypertexte visité" xfId="10056" builtinId="9" hidden="1"/>
    <cellStyle name="Lien hypertexte visité" xfId="10058" builtinId="9" hidden="1"/>
    <cellStyle name="Lien hypertexte visité" xfId="10060" builtinId="9" hidden="1"/>
    <cellStyle name="Lien hypertexte visité" xfId="10062" builtinId="9" hidden="1"/>
    <cellStyle name="Lien hypertexte visité" xfId="10064" builtinId="9" hidden="1"/>
    <cellStyle name="Lien hypertexte visité" xfId="10066" builtinId="9" hidden="1"/>
    <cellStyle name="Lien hypertexte visité" xfId="10068" builtinId="9" hidden="1"/>
    <cellStyle name="Lien hypertexte visité" xfId="10070" builtinId="9" hidden="1"/>
    <cellStyle name="Lien hypertexte visité" xfId="10072" builtinId="9" hidden="1"/>
    <cellStyle name="Lien hypertexte visité" xfId="10074" builtinId="9" hidden="1"/>
    <cellStyle name="Lien hypertexte visité" xfId="10076" builtinId="9" hidden="1"/>
    <cellStyle name="Lien hypertexte visité" xfId="10078" builtinId="9" hidden="1"/>
    <cellStyle name="Lien hypertexte visité" xfId="10080" builtinId="9" hidden="1"/>
    <cellStyle name="Lien hypertexte visité" xfId="10082" builtinId="9" hidden="1"/>
    <cellStyle name="Lien hypertexte visité" xfId="10084" builtinId="9" hidden="1"/>
    <cellStyle name="Lien hypertexte visité" xfId="10086" builtinId="9" hidden="1"/>
    <cellStyle name="Lien hypertexte visité" xfId="10088" builtinId="9" hidden="1"/>
    <cellStyle name="Lien hypertexte visité" xfId="10090" builtinId="9" hidden="1"/>
    <cellStyle name="Lien hypertexte visité" xfId="10092" builtinId="9" hidden="1"/>
    <cellStyle name="Lien hypertexte visité" xfId="10094" builtinId="9" hidden="1"/>
    <cellStyle name="Lien hypertexte visité" xfId="10096" builtinId="9" hidden="1"/>
    <cellStyle name="Lien hypertexte visité" xfId="10098" builtinId="9" hidden="1"/>
    <cellStyle name="Lien hypertexte visité" xfId="10100" builtinId="9" hidden="1"/>
    <cellStyle name="Lien hypertexte visité" xfId="10102" builtinId="9" hidden="1"/>
    <cellStyle name="Lien hypertexte visité" xfId="10104" builtinId="9" hidden="1"/>
    <cellStyle name="Lien hypertexte visité" xfId="10106" builtinId="9" hidden="1"/>
    <cellStyle name="Lien hypertexte visité" xfId="10108" builtinId="9" hidden="1"/>
    <cellStyle name="Lien hypertexte visité" xfId="10110" builtinId="9" hidden="1"/>
    <cellStyle name="Lien hypertexte visité" xfId="10112" builtinId="9" hidden="1"/>
    <cellStyle name="Lien hypertexte visité" xfId="10114" builtinId="9" hidden="1"/>
    <cellStyle name="Lien hypertexte visité" xfId="10116" builtinId="9" hidden="1"/>
    <cellStyle name="Lien hypertexte visité" xfId="10118" builtinId="9" hidden="1"/>
    <cellStyle name="Lien hypertexte visité" xfId="10120" builtinId="9" hidden="1"/>
    <cellStyle name="Lien hypertexte visité" xfId="10122" builtinId="9" hidden="1"/>
    <cellStyle name="Lien hypertexte visité" xfId="10124" builtinId="9" hidden="1"/>
    <cellStyle name="Lien hypertexte visité" xfId="10126" builtinId="9" hidden="1"/>
    <cellStyle name="Lien hypertexte visité" xfId="10128" builtinId="9" hidden="1"/>
    <cellStyle name="Lien hypertexte visité" xfId="10130" builtinId="9" hidden="1"/>
    <cellStyle name="Lien hypertexte visité" xfId="10132" builtinId="9" hidden="1"/>
    <cellStyle name="Lien hypertexte visité" xfId="10134" builtinId="9" hidden="1"/>
    <cellStyle name="Lien hypertexte visité" xfId="10136" builtinId="9" hidden="1"/>
    <cellStyle name="Lien hypertexte visité" xfId="10138" builtinId="9" hidden="1"/>
    <cellStyle name="Lien hypertexte visité" xfId="10140" builtinId="9" hidden="1"/>
    <cellStyle name="Lien hypertexte visité" xfId="10142" builtinId="9" hidden="1"/>
    <cellStyle name="Lien hypertexte visité" xfId="10144" builtinId="9" hidden="1"/>
    <cellStyle name="Lien hypertexte visité" xfId="10146" builtinId="9" hidden="1"/>
    <cellStyle name="Lien hypertexte visité" xfId="10148" builtinId="9" hidden="1"/>
    <cellStyle name="Lien hypertexte visité" xfId="10150" builtinId="9" hidden="1"/>
    <cellStyle name="Lien hypertexte visité" xfId="10152" builtinId="9" hidden="1"/>
    <cellStyle name="Lien hypertexte visité" xfId="10154" builtinId="9" hidden="1"/>
    <cellStyle name="Lien hypertexte visité" xfId="10156" builtinId="9" hidden="1"/>
    <cellStyle name="Lien hypertexte visité" xfId="10158" builtinId="9" hidden="1"/>
    <cellStyle name="Lien hypertexte visité" xfId="10160" builtinId="9" hidden="1"/>
    <cellStyle name="Lien hypertexte visité" xfId="10162" builtinId="9" hidden="1"/>
    <cellStyle name="Lien hypertexte visité" xfId="10164" builtinId="9" hidden="1"/>
    <cellStyle name="Lien hypertexte visité" xfId="10166" builtinId="9" hidden="1"/>
    <cellStyle name="Lien hypertexte visité" xfId="10168" builtinId="9" hidden="1"/>
    <cellStyle name="Lien hypertexte visité" xfId="10170" builtinId="9" hidden="1"/>
    <cellStyle name="Lien hypertexte visité" xfId="10172" builtinId="9" hidden="1"/>
    <cellStyle name="Lien hypertexte visité" xfId="10174" builtinId="9" hidden="1"/>
    <cellStyle name="Lien hypertexte visité" xfId="10176" builtinId="9" hidden="1"/>
    <cellStyle name="Lien hypertexte visité" xfId="10178" builtinId="9" hidden="1"/>
    <cellStyle name="Lien hypertexte visité" xfId="10180" builtinId="9" hidden="1"/>
    <cellStyle name="Lien hypertexte visité" xfId="10182" builtinId="9" hidden="1"/>
    <cellStyle name="Lien hypertexte visité" xfId="10184" builtinId="9" hidden="1"/>
    <cellStyle name="Lien hypertexte visité" xfId="10186" builtinId="9" hidden="1"/>
    <cellStyle name="Lien hypertexte visité" xfId="10188" builtinId="9" hidden="1"/>
    <cellStyle name="Lien hypertexte visité" xfId="10190" builtinId="9" hidden="1"/>
    <cellStyle name="Lien hypertexte visité" xfId="10192" builtinId="9" hidden="1"/>
    <cellStyle name="Lien hypertexte visité" xfId="10194" builtinId="9" hidden="1"/>
    <cellStyle name="Lien hypertexte visité" xfId="10196" builtinId="9" hidden="1"/>
    <cellStyle name="Lien hypertexte visité" xfId="10198" builtinId="9" hidden="1"/>
    <cellStyle name="Lien hypertexte visité" xfId="10200" builtinId="9" hidden="1"/>
    <cellStyle name="Lien hypertexte visité" xfId="10202" builtinId="9" hidden="1"/>
    <cellStyle name="Lien hypertexte visité" xfId="10204" builtinId="9" hidden="1"/>
    <cellStyle name="Lien hypertexte visité" xfId="10206" builtinId="9" hidden="1"/>
    <cellStyle name="Lien hypertexte visité" xfId="10208" builtinId="9" hidden="1"/>
    <cellStyle name="Lien hypertexte visité" xfId="10210" builtinId="9" hidden="1"/>
    <cellStyle name="Lien hypertexte visité" xfId="10212" builtinId="9" hidden="1"/>
    <cellStyle name="Lien hypertexte visité" xfId="10214" builtinId="9" hidden="1"/>
    <cellStyle name="Lien hypertexte visité" xfId="10216" builtinId="9" hidden="1"/>
    <cellStyle name="Lien hypertexte visité" xfId="10218" builtinId="9" hidden="1"/>
    <cellStyle name="Lien hypertexte visité" xfId="10220" builtinId="9" hidden="1"/>
    <cellStyle name="Lien hypertexte visité" xfId="10222" builtinId="9" hidden="1"/>
    <cellStyle name="Lien hypertexte visité" xfId="10224" builtinId="9" hidden="1"/>
    <cellStyle name="Lien hypertexte visité" xfId="10226" builtinId="9" hidden="1"/>
    <cellStyle name="Lien hypertexte visité" xfId="10228" builtinId="9" hidden="1"/>
    <cellStyle name="Lien hypertexte visité" xfId="10230" builtinId="9" hidden="1"/>
    <cellStyle name="Lien hypertexte visité" xfId="10232" builtinId="9" hidden="1"/>
    <cellStyle name="Lien hypertexte visité" xfId="10234" builtinId="9" hidden="1"/>
    <cellStyle name="Lien hypertexte visité" xfId="10236" builtinId="9" hidden="1"/>
    <cellStyle name="Lien hypertexte visité" xfId="10238" builtinId="9" hidden="1"/>
    <cellStyle name="Lien hypertexte visité" xfId="10240" builtinId="9" hidden="1"/>
    <cellStyle name="Lien hypertexte visité" xfId="10242" builtinId="9" hidden="1"/>
    <cellStyle name="Lien hypertexte visité" xfId="10244" builtinId="9" hidden="1"/>
    <cellStyle name="Lien hypertexte visité" xfId="10246" builtinId="9" hidden="1"/>
    <cellStyle name="Lien hypertexte visité" xfId="10248" builtinId="9" hidden="1"/>
    <cellStyle name="Lien hypertexte visité" xfId="10250" builtinId="9" hidden="1"/>
    <cellStyle name="Lien hypertexte visité" xfId="10252" builtinId="9" hidden="1"/>
    <cellStyle name="Lien hypertexte visité" xfId="10254" builtinId="9" hidden="1"/>
    <cellStyle name="Lien hypertexte visité" xfId="10256" builtinId="9" hidden="1"/>
    <cellStyle name="Lien hypertexte visité" xfId="10258" builtinId="9" hidden="1"/>
    <cellStyle name="Lien hypertexte visité" xfId="10260" builtinId="9" hidden="1"/>
    <cellStyle name="Lien hypertexte visité" xfId="10262" builtinId="9" hidden="1"/>
    <cellStyle name="Lien hypertexte visité" xfId="10264" builtinId="9" hidden="1"/>
    <cellStyle name="Lien hypertexte visité" xfId="10266" builtinId="9" hidden="1"/>
    <cellStyle name="Lien hypertexte visité" xfId="10268" builtinId="9" hidden="1"/>
    <cellStyle name="Lien hypertexte visité" xfId="10270" builtinId="9" hidden="1"/>
    <cellStyle name="Lien hypertexte visité" xfId="10272" builtinId="9" hidden="1"/>
    <cellStyle name="Lien hypertexte visité" xfId="10274" builtinId="9" hidden="1"/>
    <cellStyle name="Lien hypertexte visité" xfId="10276" builtinId="9" hidden="1"/>
    <cellStyle name="Lien hypertexte visité" xfId="10278" builtinId="9" hidden="1"/>
    <cellStyle name="Lien hypertexte visité" xfId="10280" builtinId="9" hidden="1"/>
    <cellStyle name="Lien hypertexte visité" xfId="10282" builtinId="9" hidden="1"/>
    <cellStyle name="Lien hypertexte visité" xfId="10284" builtinId="9" hidden="1"/>
    <cellStyle name="Lien hypertexte visité" xfId="10286" builtinId="9" hidden="1"/>
    <cellStyle name="Lien hypertexte visité" xfId="10288" builtinId="9" hidden="1"/>
    <cellStyle name="Lien hypertexte visité" xfId="10290" builtinId="9" hidden="1"/>
    <cellStyle name="Lien hypertexte visité" xfId="10292" builtinId="9" hidden="1"/>
    <cellStyle name="Lien hypertexte visité" xfId="10294" builtinId="9" hidden="1"/>
    <cellStyle name="Lien hypertexte visité" xfId="10296" builtinId="9" hidden="1"/>
    <cellStyle name="Lien hypertexte visité" xfId="10298" builtinId="9" hidden="1"/>
    <cellStyle name="Lien hypertexte visité" xfId="10300" builtinId="9" hidden="1"/>
    <cellStyle name="Lien hypertexte visité" xfId="10302" builtinId="9" hidden="1"/>
    <cellStyle name="Lien hypertexte visité" xfId="10304" builtinId="9" hidden="1"/>
    <cellStyle name="Lien hypertexte visité" xfId="10306" builtinId="9" hidden="1"/>
    <cellStyle name="Lien hypertexte visité" xfId="10308" builtinId="9" hidden="1"/>
    <cellStyle name="Lien hypertexte visité" xfId="10310" builtinId="9" hidden="1"/>
    <cellStyle name="Lien hypertexte visité" xfId="10312" builtinId="9" hidden="1"/>
    <cellStyle name="Lien hypertexte visité" xfId="10314" builtinId="9" hidden="1"/>
    <cellStyle name="Lien hypertexte visité" xfId="10316" builtinId="9" hidden="1"/>
    <cellStyle name="Lien hypertexte visité" xfId="10318" builtinId="9" hidden="1"/>
    <cellStyle name="Lien hypertexte visité" xfId="10320" builtinId="9" hidden="1"/>
    <cellStyle name="Lien hypertexte visité" xfId="10322" builtinId="9" hidden="1"/>
    <cellStyle name="Lien hypertexte visité" xfId="10324" builtinId="9" hidden="1"/>
    <cellStyle name="Lien hypertexte visité" xfId="10326" builtinId="9" hidden="1"/>
    <cellStyle name="Lien hypertexte visité" xfId="10328" builtinId="9" hidden="1"/>
    <cellStyle name="Lien hypertexte visité" xfId="10330" builtinId="9" hidden="1"/>
    <cellStyle name="Lien hypertexte visité" xfId="10332" builtinId="9" hidden="1"/>
    <cellStyle name="Lien hypertexte visité" xfId="10334" builtinId="9" hidden="1"/>
    <cellStyle name="Lien hypertexte visité" xfId="10336" builtinId="9" hidden="1"/>
    <cellStyle name="Lien hypertexte visité" xfId="10338" builtinId="9" hidden="1"/>
    <cellStyle name="Lien hypertexte visité" xfId="10340" builtinId="9" hidden="1"/>
    <cellStyle name="Lien hypertexte visité" xfId="10342" builtinId="9" hidden="1"/>
    <cellStyle name="Lien hypertexte visité" xfId="10344" builtinId="9" hidden="1"/>
    <cellStyle name="Lien hypertexte visité" xfId="10346" builtinId="9" hidden="1"/>
    <cellStyle name="Lien hypertexte visité" xfId="10348" builtinId="9" hidden="1"/>
    <cellStyle name="Lien hypertexte visité" xfId="10350" builtinId="9" hidden="1"/>
    <cellStyle name="Lien hypertexte visité" xfId="10352" builtinId="9" hidden="1"/>
    <cellStyle name="Lien hypertexte visité" xfId="10354" builtinId="9" hidden="1"/>
    <cellStyle name="Lien hypertexte visité" xfId="10356" builtinId="9" hidden="1"/>
    <cellStyle name="Lien hypertexte visité" xfId="10358" builtinId="9" hidden="1"/>
    <cellStyle name="Lien hypertexte visité" xfId="10360" builtinId="9" hidden="1"/>
    <cellStyle name="Lien hypertexte visité" xfId="10362" builtinId="9" hidden="1"/>
    <cellStyle name="Lien hypertexte visité" xfId="10364" builtinId="9" hidden="1"/>
    <cellStyle name="Lien hypertexte visité" xfId="10366" builtinId="9" hidden="1"/>
    <cellStyle name="Lien hypertexte visité" xfId="10368" builtinId="9" hidden="1"/>
    <cellStyle name="Lien hypertexte visité" xfId="10370" builtinId="9" hidden="1"/>
    <cellStyle name="Lien hypertexte visité" xfId="10372" builtinId="9" hidden="1"/>
    <cellStyle name="Lien hypertexte visité" xfId="10374" builtinId="9" hidden="1"/>
    <cellStyle name="Lien hypertexte visité" xfId="10376" builtinId="9" hidden="1"/>
    <cellStyle name="Lien hypertexte visité" xfId="10378" builtinId="9" hidden="1"/>
    <cellStyle name="Lien hypertexte visité" xfId="10380" builtinId="9" hidden="1"/>
    <cellStyle name="Lien hypertexte visité" xfId="10382" builtinId="9" hidden="1"/>
    <cellStyle name="Lien hypertexte visité" xfId="10384" builtinId="9" hidden="1"/>
    <cellStyle name="Lien hypertexte visité" xfId="10386" builtinId="9" hidden="1"/>
    <cellStyle name="Lien hypertexte visité" xfId="10388" builtinId="9" hidden="1"/>
    <cellStyle name="Lien hypertexte visité" xfId="10390" builtinId="9" hidden="1"/>
    <cellStyle name="Lien hypertexte visité" xfId="10392" builtinId="9" hidden="1"/>
    <cellStyle name="Lien hypertexte visité" xfId="10394" builtinId="9" hidden="1"/>
    <cellStyle name="Lien hypertexte visité" xfId="10396" builtinId="9" hidden="1"/>
    <cellStyle name="Lien hypertexte visité" xfId="10398" builtinId="9" hidden="1"/>
    <cellStyle name="Lien hypertexte visité" xfId="10400" builtinId="9" hidden="1"/>
    <cellStyle name="Lien hypertexte visité" xfId="10402" builtinId="9" hidden="1"/>
    <cellStyle name="Lien hypertexte visité" xfId="10404" builtinId="9" hidden="1"/>
    <cellStyle name="Lien hypertexte visité" xfId="10406" builtinId="9" hidden="1"/>
    <cellStyle name="Lien hypertexte visité" xfId="10408" builtinId="9" hidden="1"/>
    <cellStyle name="Lien hypertexte visité" xfId="10410" builtinId="9" hidden="1"/>
    <cellStyle name="Lien hypertexte visité" xfId="10412" builtinId="9" hidden="1"/>
    <cellStyle name="Lien hypertexte visité" xfId="10414" builtinId="9" hidden="1"/>
    <cellStyle name="Lien hypertexte visité" xfId="10416" builtinId="9" hidden="1"/>
    <cellStyle name="Lien hypertexte visité" xfId="10418" builtinId="9" hidden="1"/>
    <cellStyle name="Lien hypertexte visité" xfId="10420" builtinId="9" hidden="1"/>
    <cellStyle name="Lien hypertexte visité" xfId="10422" builtinId="9" hidden="1"/>
    <cellStyle name="Lien hypertexte visité" xfId="10424" builtinId="9" hidden="1"/>
    <cellStyle name="Lien hypertexte visité" xfId="10426" builtinId="9" hidden="1"/>
    <cellStyle name="Lien hypertexte visité" xfId="10428" builtinId="9" hidden="1"/>
    <cellStyle name="Lien hypertexte visité" xfId="10430" builtinId="9" hidden="1"/>
    <cellStyle name="Lien hypertexte visité" xfId="10432" builtinId="9" hidden="1"/>
    <cellStyle name="Lien hypertexte visité" xfId="10434" builtinId="9" hidden="1"/>
    <cellStyle name="Lien hypertexte visité" xfId="10436" builtinId="9" hidden="1"/>
    <cellStyle name="Lien hypertexte visité" xfId="10438" builtinId="9" hidden="1"/>
    <cellStyle name="Lien hypertexte visité" xfId="10440" builtinId="9" hidden="1"/>
    <cellStyle name="Lien hypertexte visité" xfId="10442" builtinId="9" hidden="1"/>
    <cellStyle name="Lien hypertexte visité" xfId="10444" builtinId="9" hidden="1"/>
    <cellStyle name="Lien hypertexte visité" xfId="10446" builtinId="9" hidden="1"/>
    <cellStyle name="Lien hypertexte visité" xfId="10448" builtinId="9" hidden="1"/>
    <cellStyle name="Lien hypertexte visité" xfId="10450" builtinId="9" hidden="1"/>
    <cellStyle name="Lien hypertexte visité" xfId="10452" builtinId="9" hidden="1"/>
    <cellStyle name="Lien hypertexte visité" xfId="10454" builtinId="9" hidden="1"/>
    <cellStyle name="Lien hypertexte visité" xfId="10456" builtinId="9" hidden="1"/>
    <cellStyle name="Lien hypertexte visité" xfId="10458" builtinId="9" hidden="1"/>
    <cellStyle name="Lien hypertexte visité" xfId="10460" builtinId="9" hidden="1"/>
    <cellStyle name="Lien hypertexte visité" xfId="10462" builtinId="9" hidden="1"/>
    <cellStyle name="Lien hypertexte visité" xfId="10464" builtinId="9" hidden="1"/>
    <cellStyle name="Lien hypertexte visité" xfId="10466" builtinId="9" hidden="1"/>
    <cellStyle name="Lien hypertexte visité" xfId="10468" builtinId="9" hidden="1"/>
    <cellStyle name="Lien hypertexte visité" xfId="10470" builtinId="9" hidden="1"/>
    <cellStyle name="Lien hypertexte visité" xfId="10472" builtinId="9" hidden="1"/>
    <cellStyle name="Lien hypertexte visité" xfId="10474" builtinId="9" hidden="1"/>
    <cellStyle name="Lien hypertexte visité" xfId="10476" builtinId="9" hidden="1"/>
    <cellStyle name="Lien hypertexte visité" xfId="10478" builtinId="9" hidden="1"/>
    <cellStyle name="Lien hypertexte visité" xfId="10480" builtinId="9" hidden="1"/>
    <cellStyle name="Lien hypertexte visité" xfId="10482" builtinId="9" hidden="1"/>
    <cellStyle name="Lien hypertexte visité" xfId="10484" builtinId="9" hidden="1"/>
    <cellStyle name="Lien hypertexte visité" xfId="10486" builtinId="9" hidden="1"/>
    <cellStyle name="Lien hypertexte visité" xfId="10488" builtinId="9" hidden="1"/>
    <cellStyle name="Lien hypertexte visité" xfId="10490" builtinId="9" hidden="1"/>
    <cellStyle name="Lien hypertexte visité" xfId="10492" builtinId="9" hidden="1"/>
    <cellStyle name="Lien hypertexte visité" xfId="10494" builtinId="9" hidden="1"/>
    <cellStyle name="Lien hypertexte visité" xfId="10496" builtinId="9" hidden="1"/>
    <cellStyle name="Lien hypertexte visité" xfId="10498" builtinId="9" hidden="1"/>
    <cellStyle name="Lien hypertexte visité" xfId="10500" builtinId="9" hidden="1"/>
    <cellStyle name="Lien hypertexte visité" xfId="10502" builtinId="9" hidden="1"/>
    <cellStyle name="Lien hypertexte visité" xfId="10504" builtinId="9" hidden="1"/>
    <cellStyle name="Lien hypertexte visité" xfId="10506" builtinId="9" hidden="1"/>
    <cellStyle name="Lien hypertexte visité" xfId="10508" builtinId="9" hidden="1"/>
    <cellStyle name="Lien hypertexte visité" xfId="10510" builtinId="9" hidden="1"/>
    <cellStyle name="Lien hypertexte visité" xfId="10512" builtinId="9" hidden="1"/>
    <cellStyle name="Lien hypertexte visité" xfId="10514" builtinId="9" hidden="1"/>
    <cellStyle name="Lien hypertexte visité" xfId="10516" builtinId="9" hidden="1"/>
    <cellStyle name="Lien hypertexte visité" xfId="10518" builtinId="9" hidden="1"/>
    <cellStyle name="Lien hypertexte visité" xfId="10520" builtinId="9" hidden="1"/>
    <cellStyle name="Lien hypertexte visité" xfId="10522" builtinId="9" hidden="1"/>
    <cellStyle name="Lien hypertexte visité" xfId="10524" builtinId="9" hidden="1"/>
    <cellStyle name="Lien hypertexte visité" xfId="10526" builtinId="9" hidden="1"/>
    <cellStyle name="Lien hypertexte visité" xfId="10528" builtinId="9" hidden="1"/>
    <cellStyle name="Lien hypertexte visité" xfId="10530" builtinId="9" hidden="1"/>
    <cellStyle name="Lien hypertexte visité" xfId="10532" builtinId="9" hidden="1"/>
    <cellStyle name="Lien hypertexte visité" xfId="10534" builtinId="9" hidden="1"/>
    <cellStyle name="Lien hypertexte visité" xfId="10536" builtinId="9" hidden="1"/>
    <cellStyle name="Lien hypertexte visité" xfId="10538" builtinId="9" hidden="1"/>
    <cellStyle name="Lien hypertexte visité" xfId="10540" builtinId="9" hidden="1"/>
    <cellStyle name="Lien hypertexte visité" xfId="10542" builtinId="9" hidden="1"/>
    <cellStyle name="Lien hypertexte visité" xfId="10544" builtinId="9" hidden="1"/>
    <cellStyle name="Lien hypertexte visité" xfId="10546" builtinId="9" hidden="1"/>
    <cellStyle name="Lien hypertexte visité" xfId="10548" builtinId="9" hidden="1"/>
    <cellStyle name="Lien hypertexte visité" xfId="10550" builtinId="9" hidden="1"/>
    <cellStyle name="Lien hypertexte visité" xfId="10552" builtinId="9" hidden="1"/>
    <cellStyle name="Lien hypertexte visité" xfId="10554" builtinId="9" hidden="1"/>
    <cellStyle name="Lien hypertexte visité" xfId="10556" builtinId="9" hidden="1"/>
    <cellStyle name="Lien hypertexte visité" xfId="10558" builtinId="9" hidden="1"/>
    <cellStyle name="Lien hypertexte visité" xfId="10560" builtinId="9" hidden="1"/>
    <cellStyle name="Lien hypertexte visité" xfId="10562" builtinId="9" hidden="1"/>
    <cellStyle name="Lien hypertexte visité" xfId="10564" builtinId="9" hidden="1"/>
    <cellStyle name="Lien hypertexte visité" xfId="10566" builtinId="9" hidden="1"/>
    <cellStyle name="Lien hypertexte visité" xfId="10568" builtinId="9" hidden="1"/>
    <cellStyle name="Lien hypertexte visité" xfId="10570" builtinId="9" hidden="1"/>
    <cellStyle name="Lien hypertexte visité" xfId="10572" builtinId="9" hidden="1"/>
    <cellStyle name="Lien hypertexte visité" xfId="10574" builtinId="9" hidden="1"/>
    <cellStyle name="Lien hypertexte visité" xfId="10576" builtinId="9" hidden="1"/>
    <cellStyle name="Lien hypertexte visité" xfId="10578" builtinId="9" hidden="1"/>
    <cellStyle name="Lien hypertexte visité" xfId="10580" builtinId="9" hidden="1"/>
    <cellStyle name="Lien hypertexte visité" xfId="10582" builtinId="9" hidden="1"/>
    <cellStyle name="Lien hypertexte visité" xfId="10584" builtinId="9" hidden="1"/>
    <cellStyle name="Lien hypertexte visité" xfId="10586" builtinId="9" hidden="1"/>
    <cellStyle name="Lien hypertexte visité" xfId="10588" builtinId="9" hidden="1"/>
    <cellStyle name="Lien hypertexte visité" xfId="10590" builtinId="9" hidden="1"/>
    <cellStyle name="Lien hypertexte visité" xfId="10592" builtinId="9" hidden="1"/>
    <cellStyle name="Lien hypertexte visité" xfId="10594" builtinId="9" hidden="1"/>
    <cellStyle name="Lien hypertexte visité" xfId="10596" builtinId="9" hidden="1"/>
    <cellStyle name="Lien hypertexte visité" xfId="10598" builtinId="9" hidden="1"/>
    <cellStyle name="Lien hypertexte visité" xfId="10600" builtinId="9" hidden="1"/>
    <cellStyle name="Lien hypertexte visité" xfId="10602" builtinId="9" hidden="1"/>
    <cellStyle name="Lien hypertexte visité" xfId="10604" builtinId="9" hidden="1"/>
    <cellStyle name="Lien hypertexte visité" xfId="10606" builtinId="9" hidden="1"/>
    <cellStyle name="Lien hypertexte visité" xfId="10608" builtinId="9" hidden="1"/>
    <cellStyle name="Lien hypertexte visité" xfId="10610" builtinId="9" hidden="1"/>
    <cellStyle name="Lien hypertexte visité" xfId="10612" builtinId="9" hidden="1"/>
    <cellStyle name="Lien hypertexte visité" xfId="10614" builtinId="9" hidden="1"/>
    <cellStyle name="Lien hypertexte visité" xfId="10616" builtinId="9" hidden="1"/>
    <cellStyle name="Lien hypertexte visité" xfId="10618" builtinId="9" hidden="1"/>
    <cellStyle name="Lien hypertexte visité" xfId="10620" builtinId="9" hidden="1"/>
    <cellStyle name="Lien hypertexte visité" xfId="10622" builtinId="9" hidden="1"/>
    <cellStyle name="Lien hypertexte visité" xfId="10624" builtinId="9" hidden="1"/>
    <cellStyle name="Lien hypertexte visité" xfId="10626" builtinId="9" hidden="1"/>
    <cellStyle name="Lien hypertexte visité" xfId="10628" builtinId="9" hidden="1"/>
    <cellStyle name="Lien hypertexte visité" xfId="10630" builtinId="9" hidden="1"/>
    <cellStyle name="Lien hypertexte visité" xfId="10632" builtinId="9" hidden="1"/>
    <cellStyle name="Lien hypertexte visité" xfId="10634" builtinId="9" hidden="1"/>
    <cellStyle name="Lien hypertexte visité" xfId="10636" builtinId="9" hidden="1"/>
    <cellStyle name="Lien hypertexte visité" xfId="10638" builtinId="9" hidden="1"/>
    <cellStyle name="Lien hypertexte visité" xfId="10640" builtinId="9" hidden="1"/>
    <cellStyle name="Lien hypertexte visité" xfId="10642" builtinId="9" hidden="1"/>
    <cellStyle name="Lien hypertexte visité" xfId="10644" builtinId="9" hidden="1"/>
    <cellStyle name="Lien hypertexte visité" xfId="10646" builtinId="9" hidden="1"/>
    <cellStyle name="Lien hypertexte visité" xfId="10648" builtinId="9" hidden="1"/>
    <cellStyle name="Lien hypertexte visité" xfId="10650" builtinId="9" hidden="1"/>
    <cellStyle name="Lien hypertexte visité" xfId="10652" builtinId="9" hidden="1"/>
    <cellStyle name="Lien hypertexte visité" xfId="10654" builtinId="9" hidden="1"/>
    <cellStyle name="Lien hypertexte visité" xfId="10656" builtinId="9" hidden="1"/>
    <cellStyle name="Lien hypertexte visité" xfId="10658" builtinId="9" hidden="1"/>
    <cellStyle name="Lien hypertexte visité" xfId="10660" builtinId="9" hidden="1"/>
    <cellStyle name="Lien hypertexte visité" xfId="10662" builtinId="9" hidden="1"/>
    <cellStyle name="Lien hypertexte visité" xfId="10664" builtinId="9" hidden="1"/>
    <cellStyle name="Lien hypertexte visité" xfId="10666" builtinId="9" hidden="1"/>
    <cellStyle name="Lien hypertexte visité" xfId="10668" builtinId="9" hidden="1"/>
    <cellStyle name="Lien hypertexte visité" xfId="10670" builtinId="9" hidden="1"/>
    <cellStyle name="Lien hypertexte visité" xfId="10672" builtinId="9" hidden="1"/>
    <cellStyle name="Lien hypertexte visité" xfId="10674" builtinId="9" hidden="1"/>
    <cellStyle name="Lien hypertexte visité" xfId="10676" builtinId="9" hidden="1"/>
    <cellStyle name="Lien hypertexte visité" xfId="10678" builtinId="9" hidden="1"/>
    <cellStyle name="Lien hypertexte visité" xfId="10680" builtinId="9" hidden="1"/>
    <cellStyle name="Lien hypertexte visité" xfId="10682" builtinId="9" hidden="1"/>
    <cellStyle name="Lien hypertexte visité" xfId="10684" builtinId="9" hidden="1"/>
    <cellStyle name="Lien hypertexte visité" xfId="10686" builtinId="9" hidden="1"/>
    <cellStyle name="Lien hypertexte visité" xfId="10688" builtinId="9" hidden="1"/>
    <cellStyle name="Lien hypertexte visité" xfId="10690" builtinId="9" hidden="1"/>
    <cellStyle name="Lien hypertexte visité" xfId="10692" builtinId="9" hidden="1"/>
    <cellStyle name="Lien hypertexte visité" xfId="10694" builtinId="9" hidden="1"/>
    <cellStyle name="Lien hypertexte visité" xfId="10696" builtinId="9" hidden="1"/>
    <cellStyle name="Lien hypertexte visité" xfId="10698" builtinId="9" hidden="1"/>
    <cellStyle name="Lien hypertexte visité" xfId="10700" builtinId="9" hidden="1"/>
    <cellStyle name="Lien hypertexte visité" xfId="10702" builtinId="9" hidden="1"/>
    <cellStyle name="Lien hypertexte visité" xfId="10704" builtinId="9" hidden="1"/>
    <cellStyle name="Lien hypertexte visité" xfId="10706" builtinId="9" hidden="1"/>
    <cellStyle name="Lien hypertexte visité" xfId="10708" builtinId="9" hidden="1"/>
    <cellStyle name="Lien hypertexte visité" xfId="10710" builtinId="9" hidden="1"/>
    <cellStyle name="Lien hypertexte visité" xfId="10712" builtinId="9" hidden="1"/>
    <cellStyle name="Lien hypertexte visité" xfId="10714" builtinId="9" hidden="1"/>
    <cellStyle name="Lien hypertexte visité" xfId="10716" builtinId="9" hidden="1"/>
    <cellStyle name="Lien hypertexte visité" xfId="10718" builtinId="9" hidden="1"/>
    <cellStyle name="Lien hypertexte visité" xfId="10720" builtinId="9" hidden="1"/>
    <cellStyle name="Lien hypertexte visité" xfId="10722" builtinId="9" hidden="1"/>
    <cellStyle name="Lien hypertexte visité" xfId="10724" builtinId="9" hidden="1"/>
    <cellStyle name="Lien hypertexte visité" xfId="10726" builtinId="9" hidden="1"/>
    <cellStyle name="Lien hypertexte visité" xfId="10728" builtinId="9" hidden="1"/>
    <cellStyle name="Lien hypertexte visité" xfId="10730" builtinId="9" hidden="1"/>
    <cellStyle name="Lien hypertexte visité" xfId="10732" builtinId="9" hidden="1"/>
    <cellStyle name="Lien hypertexte visité" xfId="10734" builtinId="9" hidden="1"/>
    <cellStyle name="Lien hypertexte visité" xfId="10736" builtinId="9" hidden="1"/>
    <cellStyle name="Lien hypertexte visité" xfId="10738" builtinId="9" hidden="1"/>
    <cellStyle name="Lien hypertexte visité" xfId="10740" builtinId="9" hidden="1"/>
    <cellStyle name="Lien hypertexte visité" xfId="10742" builtinId="9" hidden="1"/>
    <cellStyle name="Lien hypertexte visité" xfId="10744" builtinId="9" hidden="1"/>
    <cellStyle name="Lien hypertexte visité" xfId="10746" builtinId="9" hidden="1"/>
    <cellStyle name="Lien hypertexte visité" xfId="10748" builtinId="9" hidden="1"/>
    <cellStyle name="Lien hypertexte visité" xfId="10750" builtinId="9" hidden="1"/>
    <cellStyle name="Lien hypertexte visité" xfId="10752" builtinId="9" hidden="1"/>
    <cellStyle name="Lien hypertexte visité" xfId="10754" builtinId="9" hidden="1"/>
    <cellStyle name="Lien hypertexte visité" xfId="10756" builtinId="9" hidden="1"/>
    <cellStyle name="Lien hypertexte visité" xfId="10758" builtinId="9" hidden="1"/>
    <cellStyle name="Lien hypertexte visité" xfId="10760" builtinId="9" hidden="1"/>
    <cellStyle name="Lien hypertexte visité" xfId="10762" builtinId="9" hidden="1"/>
    <cellStyle name="Lien hypertexte visité" xfId="10764" builtinId="9" hidden="1"/>
    <cellStyle name="Lien hypertexte visité" xfId="10766" builtinId="9" hidden="1"/>
    <cellStyle name="Lien hypertexte visité" xfId="10768" builtinId="9" hidden="1"/>
    <cellStyle name="Lien hypertexte visité" xfId="10770" builtinId="9" hidden="1"/>
    <cellStyle name="Lien hypertexte visité" xfId="10772" builtinId="9" hidden="1"/>
    <cellStyle name="Lien hypertexte visité" xfId="10774" builtinId="9" hidden="1"/>
    <cellStyle name="Lien hypertexte visité" xfId="10776" builtinId="9" hidden="1"/>
    <cellStyle name="Lien hypertexte visité" xfId="10778" builtinId="9" hidden="1"/>
    <cellStyle name="Lien hypertexte visité" xfId="10780" builtinId="9" hidden="1"/>
    <cellStyle name="Lien hypertexte visité" xfId="10782" builtinId="9" hidden="1"/>
    <cellStyle name="Lien hypertexte visité" xfId="10784" builtinId="9" hidden="1"/>
    <cellStyle name="Lien hypertexte visité" xfId="10786" builtinId="9" hidden="1"/>
    <cellStyle name="Lien hypertexte visité" xfId="10788" builtinId="9" hidden="1"/>
    <cellStyle name="Lien hypertexte visité" xfId="10790" builtinId="9" hidden="1"/>
    <cellStyle name="Lien hypertexte visité" xfId="10792" builtinId="9" hidden="1"/>
    <cellStyle name="Lien hypertexte visité" xfId="10794" builtinId="9" hidden="1"/>
    <cellStyle name="Lien hypertexte visité" xfId="10796" builtinId="9" hidden="1"/>
    <cellStyle name="Lien hypertexte visité" xfId="10798" builtinId="9" hidden="1"/>
    <cellStyle name="Lien hypertexte visité" xfId="10800" builtinId="9" hidden="1"/>
    <cellStyle name="Lien hypertexte visité" xfId="10802" builtinId="9" hidden="1"/>
    <cellStyle name="Lien hypertexte visité" xfId="10804" builtinId="9" hidden="1"/>
    <cellStyle name="Lien hypertexte visité" xfId="10806" builtinId="9" hidden="1"/>
    <cellStyle name="Lien hypertexte visité" xfId="10808" builtinId="9" hidden="1"/>
    <cellStyle name="Lien hypertexte visité" xfId="10810" builtinId="9" hidden="1"/>
    <cellStyle name="Lien hypertexte visité" xfId="10812" builtinId="9" hidden="1"/>
    <cellStyle name="Lien hypertexte visité" xfId="10814" builtinId="9" hidden="1"/>
    <cellStyle name="Lien hypertexte visité" xfId="10816" builtinId="9" hidden="1"/>
    <cellStyle name="Lien hypertexte visité" xfId="10818" builtinId="9" hidden="1"/>
    <cellStyle name="Lien hypertexte visité" xfId="10820" builtinId="9" hidden="1"/>
    <cellStyle name="Lien hypertexte visité" xfId="10822" builtinId="9" hidden="1"/>
    <cellStyle name="Lien hypertexte visité" xfId="10824" builtinId="9" hidden="1"/>
    <cellStyle name="Lien hypertexte visité" xfId="10826" builtinId="9" hidden="1"/>
    <cellStyle name="Lien hypertexte visité" xfId="10828" builtinId="9" hidden="1"/>
    <cellStyle name="Lien hypertexte visité" xfId="10830" builtinId="9" hidden="1"/>
    <cellStyle name="Lien hypertexte visité" xfId="10832" builtinId="9" hidden="1"/>
    <cellStyle name="Lien hypertexte visité" xfId="10834" builtinId="9" hidden="1"/>
    <cellStyle name="Lien hypertexte visité" xfId="10836" builtinId="9" hidden="1"/>
    <cellStyle name="Lien hypertexte visité" xfId="10838" builtinId="9" hidden="1"/>
    <cellStyle name="Lien hypertexte visité" xfId="10840" builtinId="9" hidden="1"/>
    <cellStyle name="Lien hypertexte visité" xfId="10842" builtinId="9" hidden="1"/>
    <cellStyle name="Lien hypertexte visité" xfId="10844" builtinId="9" hidden="1"/>
    <cellStyle name="Lien hypertexte visité" xfId="10846" builtinId="9" hidden="1"/>
    <cellStyle name="Lien hypertexte visité" xfId="10848" builtinId="9" hidden="1"/>
    <cellStyle name="Lien hypertexte visité" xfId="10850" builtinId="9" hidden="1"/>
    <cellStyle name="Lien hypertexte visité" xfId="10852" builtinId="9" hidden="1"/>
    <cellStyle name="Lien hypertexte visité" xfId="10854" builtinId="9" hidden="1"/>
    <cellStyle name="Lien hypertexte visité" xfId="10856" builtinId="9" hidden="1"/>
    <cellStyle name="Lien hypertexte visité" xfId="10858" builtinId="9" hidden="1"/>
    <cellStyle name="Lien hypertexte visité" xfId="10860" builtinId="9" hidden="1"/>
    <cellStyle name="Lien hypertexte visité" xfId="10862" builtinId="9" hidden="1"/>
    <cellStyle name="Lien hypertexte visité" xfId="10864" builtinId="9" hidden="1"/>
    <cellStyle name="Lien hypertexte visité" xfId="10866" builtinId="9" hidden="1"/>
    <cellStyle name="Lien hypertexte visité" xfId="10868" builtinId="9" hidden="1"/>
    <cellStyle name="Lien hypertexte visité" xfId="10870" builtinId="9" hidden="1"/>
    <cellStyle name="Lien hypertexte visité" xfId="10872" builtinId="9" hidden="1"/>
    <cellStyle name="Lien hypertexte visité" xfId="10874" builtinId="9" hidden="1"/>
    <cellStyle name="Lien hypertexte visité" xfId="10876" builtinId="9" hidden="1"/>
    <cellStyle name="Lien hypertexte visité" xfId="10878" builtinId="9" hidden="1"/>
    <cellStyle name="Lien hypertexte visité" xfId="10880" builtinId="9" hidden="1"/>
    <cellStyle name="Lien hypertexte visité" xfId="10882" builtinId="9" hidden="1"/>
    <cellStyle name="Lien hypertexte visité" xfId="10884" builtinId="9" hidden="1"/>
    <cellStyle name="Lien hypertexte visité" xfId="10886" builtinId="9" hidden="1"/>
    <cellStyle name="Lien hypertexte visité" xfId="10888" builtinId="9" hidden="1"/>
    <cellStyle name="Lien hypertexte visité" xfId="10890" builtinId="9" hidden="1"/>
    <cellStyle name="Lien hypertexte visité" xfId="10892" builtinId="9" hidden="1"/>
    <cellStyle name="Lien hypertexte visité" xfId="10894" builtinId="9" hidden="1"/>
    <cellStyle name="Lien hypertexte visité" xfId="10896" builtinId="9" hidden="1"/>
    <cellStyle name="Lien hypertexte visité" xfId="10898" builtinId="9" hidden="1"/>
    <cellStyle name="Lien hypertexte visité" xfId="10900" builtinId="9" hidden="1"/>
    <cellStyle name="Lien hypertexte visité" xfId="10902" builtinId="9" hidden="1"/>
    <cellStyle name="Lien hypertexte visité" xfId="10904" builtinId="9" hidden="1"/>
    <cellStyle name="Lien hypertexte visité" xfId="10906" builtinId="9" hidden="1"/>
    <cellStyle name="Lien hypertexte visité" xfId="10908" builtinId="9" hidden="1"/>
    <cellStyle name="Lien hypertexte visité" xfId="10910" builtinId="9" hidden="1"/>
    <cellStyle name="Lien hypertexte visité" xfId="10912" builtinId="9" hidden="1"/>
    <cellStyle name="Lien hypertexte visité" xfId="10914" builtinId="9" hidden="1"/>
    <cellStyle name="Lien hypertexte visité" xfId="10916" builtinId="9" hidden="1"/>
    <cellStyle name="Lien hypertexte visité" xfId="10918" builtinId="9" hidden="1"/>
    <cellStyle name="Lien hypertexte visité" xfId="10920" builtinId="9" hidden="1"/>
    <cellStyle name="Lien hypertexte visité" xfId="10922" builtinId="9" hidden="1"/>
    <cellStyle name="Lien hypertexte visité" xfId="10924" builtinId="9" hidden="1"/>
    <cellStyle name="Lien hypertexte visité" xfId="10926" builtinId="9" hidden="1"/>
    <cellStyle name="Lien hypertexte visité" xfId="10928" builtinId="9" hidden="1"/>
    <cellStyle name="Lien hypertexte visité" xfId="10930" builtinId="9" hidden="1"/>
    <cellStyle name="Lien hypertexte visité" xfId="10932" builtinId="9" hidden="1"/>
    <cellStyle name="Lien hypertexte visité" xfId="10934" builtinId="9" hidden="1"/>
    <cellStyle name="Lien hypertexte visité" xfId="10936" builtinId="9" hidden="1"/>
    <cellStyle name="Lien hypertexte visité" xfId="10938" builtinId="9" hidden="1"/>
    <cellStyle name="Lien hypertexte visité" xfId="10940" builtinId="9" hidden="1"/>
    <cellStyle name="Lien hypertexte visité" xfId="10942" builtinId="9" hidden="1"/>
    <cellStyle name="Lien hypertexte visité" xfId="10944" builtinId="9" hidden="1"/>
    <cellStyle name="Lien hypertexte visité" xfId="10946" builtinId="9" hidden="1"/>
    <cellStyle name="Lien hypertexte visité" xfId="10948" builtinId="9" hidden="1"/>
    <cellStyle name="Lien hypertexte visité" xfId="10950" builtinId="9" hidden="1"/>
    <cellStyle name="Lien hypertexte visité" xfId="10952" builtinId="9" hidden="1"/>
    <cellStyle name="Lien hypertexte visité" xfId="10954" builtinId="9" hidden="1"/>
    <cellStyle name="Lien hypertexte visité" xfId="10956" builtinId="9" hidden="1"/>
    <cellStyle name="Lien hypertexte visité" xfId="10958" builtinId="9" hidden="1"/>
    <cellStyle name="Lien hypertexte visité" xfId="10960" builtinId="9" hidden="1"/>
    <cellStyle name="Lien hypertexte visité" xfId="10962" builtinId="9" hidden="1"/>
    <cellStyle name="Lien hypertexte visité" xfId="10964" builtinId="9" hidden="1"/>
    <cellStyle name="Lien hypertexte visité" xfId="10966" builtinId="9" hidden="1"/>
    <cellStyle name="Lien hypertexte visité" xfId="10968" builtinId="9" hidden="1"/>
    <cellStyle name="Lien hypertexte visité" xfId="10970" builtinId="9" hidden="1"/>
    <cellStyle name="Lien hypertexte visité" xfId="10972" builtinId="9" hidden="1"/>
    <cellStyle name="Lien hypertexte visité" xfId="10974" builtinId="9" hidden="1"/>
    <cellStyle name="Lien hypertexte visité" xfId="10976" builtinId="9" hidden="1"/>
    <cellStyle name="Lien hypertexte visité" xfId="10978" builtinId="9" hidden="1"/>
    <cellStyle name="Lien hypertexte visité" xfId="10980" builtinId="9" hidden="1"/>
    <cellStyle name="Lien hypertexte visité" xfId="10982" builtinId="9" hidden="1"/>
    <cellStyle name="Lien hypertexte visité" xfId="10984" builtinId="9" hidden="1"/>
    <cellStyle name="Lien hypertexte visité" xfId="10986" builtinId="9" hidden="1"/>
    <cellStyle name="Lien hypertexte visité" xfId="10988" builtinId="9" hidden="1"/>
    <cellStyle name="Lien hypertexte visité" xfId="10990" builtinId="9" hidden="1"/>
    <cellStyle name="Lien hypertexte visité" xfId="10992" builtinId="9" hidden="1"/>
    <cellStyle name="Lien hypertexte visité" xfId="10994" builtinId="9" hidden="1"/>
    <cellStyle name="Lien hypertexte visité" xfId="10996" builtinId="9" hidden="1"/>
    <cellStyle name="Lien hypertexte visité" xfId="10998" builtinId="9" hidden="1"/>
    <cellStyle name="Lien hypertexte visité" xfId="11000" builtinId="9" hidden="1"/>
    <cellStyle name="Lien hypertexte visité" xfId="11002" builtinId="9" hidden="1"/>
    <cellStyle name="Lien hypertexte visité" xfId="11004" builtinId="9" hidden="1"/>
    <cellStyle name="Lien hypertexte visité" xfId="11006" builtinId="9" hidden="1"/>
    <cellStyle name="Lien hypertexte visité" xfId="11008" builtinId="9" hidden="1"/>
    <cellStyle name="Lien hypertexte visité" xfId="11010" builtinId="9" hidden="1"/>
    <cellStyle name="Lien hypertexte visité" xfId="11012" builtinId="9" hidden="1"/>
    <cellStyle name="Lien hypertexte visité" xfId="11014" builtinId="9" hidden="1"/>
    <cellStyle name="Lien hypertexte visité" xfId="11016" builtinId="9" hidden="1"/>
    <cellStyle name="Lien hypertexte visité" xfId="11018" builtinId="9" hidden="1"/>
    <cellStyle name="Lien hypertexte visité" xfId="11020" builtinId="9" hidden="1"/>
    <cellStyle name="Lien hypertexte visité" xfId="11022" builtinId="9" hidden="1"/>
    <cellStyle name="Lien hypertexte visité" xfId="11024" builtinId="9" hidden="1"/>
    <cellStyle name="Lien hypertexte visité" xfId="11026" builtinId="9" hidden="1"/>
    <cellStyle name="Lien hypertexte visité" xfId="11028" builtinId="9" hidden="1"/>
    <cellStyle name="Lien hypertexte visité" xfId="11030" builtinId="9" hidden="1"/>
    <cellStyle name="Lien hypertexte visité" xfId="11032" builtinId="9" hidden="1"/>
    <cellStyle name="Lien hypertexte visité" xfId="11034" builtinId="9" hidden="1"/>
    <cellStyle name="Lien hypertexte visité" xfId="11036" builtinId="9" hidden="1"/>
    <cellStyle name="Lien hypertexte visité" xfId="11038" builtinId="9" hidden="1"/>
    <cellStyle name="Lien hypertexte visité" xfId="11040" builtinId="9" hidden="1"/>
    <cellStyle name="Lien hypertexte visité" xfId="11042" builtinId="9" hidden="1"/>
    <cellStyle name="Lien hypertexte visité" xfId="11044" builtinId="9" hidden="1"/>
    <cellStyle name="Lien hypertexte visité" xfId="11046" builtinId="9" hidden="1"/>
    <cellStyle name="Lien hypertexte visité" xfId="11048" builtinId="9" hidden="1"/>
    <cellStyle name="Lien hypertexte visité" xfId="11050" builtinId="9" hidden="1"/>
    <cellStyle name="Lien hypertexte visité" xfId="11052" builtinId="9" hidden="1"/>
    <cellStyle name="Lien hypertexte visité" xfId="11054" builtinId="9" hidden="1"/>
    <cellStyle name="Lien hypertexte visité" xfId="11056" builtinId="9" hidden="1"/>
    <cellStyle name="Lien hypertexte visité" xfId="11058" builtinId="9" hidden="1"/>
    <cellStyle name="Lien hypertexte visité" xfId="11060" builtinId="9" hidden="1"/>
    <cellStyle name="Lien hypertexte visité" xfId="11062" builtinId="9" hidden="1"/>
    <cellStyle name="Lien hypertexte visité" xfId="11064" builtinId="9" hidden="1"/>
    <cellStyle name="Lien hypertexte visité" xfId="11066" builtinId="9" hidden="1"/>
    <cellStyle name="Lien hypertexte visité" xfId="11068" builtinId="9" hidden="1"/>
    <cellStyle name="Lien hypertexte visité" xfId="11070" builtinId="9" hidden="1"/>
    <cellStyle name="Lien hypertexte visité" xfId="11072" builtinId="9" hidden="1"/>
    <cellStyle name="Lien hypertexte visité" xfId="11074" builtinId="9" hidden="1"/>
    <cellStyle name="Lien hypertexte visité" xfId="11076" builtinId="9" hidden="1"/>
    <cellStyle name="Lien hypertexte visité" xfId="11078" builtinId="9" hidden="1"/>
    <cellStyle name="Lien hypertexte visité" xfId="11080" builtinId="9" hidden="1"/>
    <cellStyle name="Lien hypertexte visité" xfId="11082" builtinId="9" hidden="1"/>
    <cellStyle name="Lien hypertexte visité" xfId="11084" builtinId="9" hidden="1"/>
    <cellStyle name="Lien hypertexte visité" xfId="11086" builtinId="9" hidden="1"/>
    <cellStyle name="Lien hypertexte visité" xfId="11088" builtinId="9" hidden="1"/>
    <cellStyle name="Lien hypertexte visité" xfId="11090" builtinId="9" hidden="1"/>
    <cellStyle name="Lien hypertexte visité" xfId="11092" builtinId="9" hidden="1"/>
    <cellStyle name="Lien hypertexte visité" xfId="11094" builtinId="9" hidden="1"/>
    <cellStyle name="Lien hypertexte visité" xfId="11096" builtinId="9" hidden="1"/>
    <cellStyle name="Lien hypertexte visité" xfId="11098" builtinId="9" hidden="1"/>
    <cellStyle name="Lien hypertexte visité" xfId="11100" builtinId="9" hidden="1"/>
    <cellStyle name="Lien hypertexte visité" xfId="11102" builtinId="9" hidden="1"/>
    <cellStyle name="Lien hypertexte visité" xfId="11104" builtinId="9" hidden="1"/>
    <cellStyle name="Lien hypertexte visité" xfId="11106" builtinId="9" hidden="1"/>
    <cellStyle name="Lien hypertexte visité" xfId="11108" builtinId="9" hidden="1"/>
    <cellStyle name="Lien hypertexte visité" xfId="11110" builtinId="9" hidden="1"/>
    <cellStyle name="Lien hypertexte visité" xfId="11112" builtinId="9" hidden="1"/>
    <cellStyle name="Lien hypertexte visité" xfId="11114" builtinId="9" hidden="1"/>
    <cellStyle name="Lien hypertexte visité" xfId="11116" builtinId="9" hidden="1"/>
    <cellStyle name="Lien hypertexte visité" xfId="11118" builtinId="9" hidden="1"/>
    <cellStyle name="Lien hypertexte visité" xfId="11120" builtinId="9" hidden="1"/>
    <cellStyle name="Lien hypertexte visité" xfId="11122" builtinId="9" hidden="1"/>
    <cellStyle name="Lien hypertexte visité" xfId="11124" builtinId="9" hidden="1"/>
    <cellStyle name="Lien hypertexte visité" xfId="11126" builtinId="9" hidden="1"/>
    <cellStyle name="Lien hypertexte visité" xfId="11128" builtinId="9" hidden="1"/>
    <cellStyle name="Lien hypertexte visité" xfId="11130" builtinId="9" hidden="1"/>
    <cellStyle name="Lien hypertexte visité" xfId="11132" builtinId="9" hidden="1"/>
    <cellStyle name="Lien hypertexte visité" xfId="11134" builtinId="9" hidden="1"/>
    <cellStyle name="Lien hypertexte visité" xfId="11136" builtinId="9" hidden="1"/>
    <cellStyle name="Lien hypertexte visité" xfId="11138" builtinId="9" hidden="1"/>
    <cellStyle name="Lien hypertexte visité" xfId="11140" builtinId="9" hidden="1"/>
    <cellStyle name="Lien hypertexte visité" xfId="11142" builtinId="9" hidden="1"/>
    <cellStyle name="Lien hypertexte visité" xfId="11144" builtinId="9" hidden="1"/>
    <cellStyle name="Lien hypertexte visité" xfId="11146" builtinId="9" hidden="1"/>
    <cellStyle name="Lien hypertexte visité" xfId="11148" builtinId="9" hidden="1"/>
    <cellStyle name="Lien hypertexte visité" xfId="11150" builtinId="9" hidden="1"/>
    <cellStyle name="Lien hypertexte visité" xfId="11152" builtinId="9" hidden="1"/>
    <cellStyle name="Lien hypertexte visité" xfId="11154" builtinId="9" hidden="1"/>
    <cellStyle name="Lien hypertexte visité" xfId="11156" builtinId="9" hidden="1"/>
    <cellStyle name="Lien hypertexte visité" xfId="11158" builtinId="9" hidden="1"/>
    <cellStyle name="Lien hypertexte visité" xfId="11160" builtinId="9" hidden="1"/>
    <cellStyle name="Lien hypertexte visité" xfId="11162" builtinId="9" hidden="1"/>
    <cellStyle name="Lien hypertexte visité" xfId="11164" builtinId="9" hidden="1"/>
    <cellStyle name="Lien hypertexte visité" xfId="11166" builtinId="9" hidden="1"/>
    <cellStyle name="Lien hypertexte visité" xfId="11168" builtinId="9" hidden="1"/>
    <cellStyle name="Lien hypertexte visité" xfId="11170" builtinId="9" hidden="1"/>
    <cellStyle name="Lien hypertexte visité" xfId="11172" builtinId="9" hidden="1"/>
    <cellStyle name="Lien hypertexte visité" xfId="11174" builtinId="9" hidden="1"/>
    <cellStyle name="Lien hypertexte visité" xfId="11176" builtinId="9" hidden="1"/>
    <cellStyle name="Lien hypertexte visité" xfId="11178" builtinId="9" hidden="1"/>
    <cellStyle name="Lien hypertexte visité" xfId="11180" builtinId="9" hidden="1"/>
    <cellStyle name="Lien hypertexte visité" xfId="11182" builtinId="9" hidden="1"/>
    <cellStyle name="Lien hypertexte visité" xfId="11184" builtinId="9" hidden="1"/>
    <cellStyle name="Lien hypertexte visité" xfId="11186" builtinId="9" hidden="1"/>
    <cellStyle name="Lien hypertexte visité" xfId="11188" builtinId="9" hidden="1"/>
    <cellStyle name="Lien hypertexte visité" xfId="11190" builtinId="9" hidden="1"/>
    <cellStyle name="Lien hypertexte visité" xfId="11192" builtinId="9" hidden="1"/>
    <cellStyle name="Lien hypertexte visité" xfId="11194" builtinId="9" hidden="1"/>
    <cellStyle name="Lien hypertexte visité" xfId="11196" builtinId="9" hidden="1"/>
    <cellStyle name="Lien hypertexte visité" xfId="11198" builtinId="9" hidden="1"/>
    <cellStyle name="Lien hypertexte visité" xfId="11200" builtinId="9" hidden="1"/>
    <cellStyle name="Lien hypertexte visité" xfId="11202" builtinId="9" hidden="1"/>
    <cellStyle name="Lien hypertexte visité" xfId="11204" builtinId="9" hidden="1"/>
    <cellStyle name="Lien hypertexte visité" xfId="11206" builtinId="9" hidden="1"/>
    <cellStyle name="Lien hypertexte visité" xfId="11208" builtinId="9" hidden="1"/>
    <cellStyle name="Lien hypertexte visité" xfId="11210" builtinId="9" hidden="1"/>
    <cellStyle name="Lien hypertexte visité" xfId="11212" builtinId="9" hidden="1"/>
    <cellStyle name="Lien hypertexte visité" xfId="11214" builtinId="9" hidden="1"/>
    <cellStyle name="Lien hypertexte visité" xfId="11216" builtinId="9" hidden="1"/>
    <cellStyle name="Lien hypertexte visité" xfId="11218" builtinId="9" hidden="1"/>
    <cellStyle name="Lien hypertexte visité" xfId="11220" builtinId="9" hidden="1"/>
    <cellStyle name="Lien hypertexte visité" xfId="11222" builtinId="9" hidden="1"/>
    <cellStyle name="Lien hypertexte visité" xfId="11224" builtinId="9" hidden="1"/>
    <cellStyle name="Lien hypertexte visité" xfId="11226" builtinId="9" hidden="1"/>
    <cellStyle name="Lien hypertexte visité" xfId="11228" builtinId="9" hidden="1"/>
    <cellStyle name="Lien hypertexte visité" xfId="11230" builtinId="9" hidden="1"/>
    <cellStyle name="Lien hypertexte visité" xfId="11232" builtinId="9" hidden="1"/>
    <cellStyle name="Lien hypertexte visité" xfId="11234" builtinId="9" hidden="1"/>
    <cellStyle name="Lien hypertexte visité" xfId="11236" builtinId="9" hidden="1"/>
    <cellStyle name="Lien hypertexte visité" xfId="11238" builtinId="9" hidden="1"/>
    <cellStyle name="Lien hypertexte visité" xfId="11240" builtinId="9" hidden="1"/>
    <cellStyle name="Lien hypertexte visité" xfId="11242" builtinId="9" hidden="1"/>
    <cellStyle name="Lien hypertexte visité" xfId="11244" builtinId="9" hidden="1"/>
    <cellStyle name="Lien hypertexte visité" xfId="11246" builtinId="9" hidden="1"/>
    <cellStyle name="Lien hypertexte visité" xfId="11248" builtinId="9" hidden="1"/>
    <cellStyle name="Lien hypertexte visité" xfId="11250" builtinId="9" hidden="1"/>
    <cellStyle name="Lien hypertexte visité" xfId="11252" builtinId="9" hidden="1"/>
    <cellStyle name="Lien hypertexte visité" xfId="11254" builtinId="9" hidden="1"/>
    <cellStyle name="Lien hypertexte visité" xfId="11256" builtinId="9" hidden="1"/>
    <cellStyle name="Lien hypertexte visité" xfId="11258" builtinId="9" hidden="1"/>
    <cellStyle name="Lien hypertexte visité" xfId="11260" builtinId="9" hidden="1"/>
    <cellStyle name="Lien hypertexte visité" xfId="11262" builtinId="9" hidden="1"/>
    <cellStyle name="Lien hypertexte visité" xfId="11264" builtinId="9" hidden="1"/>
    <cellStyle name="Lien hypertexte visité" xfId="11266" builtinId="9" hidden="1"/>
    <cellStyle name="Lien hypertexte visité" xfId="11268" builtinId="9" hidden="1"/>
    <cellStyle name="Lien hypertexte visité" xfId="11270" builtinId="9" hidden="1"/>
    <cellStyle name="Lien hypertexte visité" xfId="11272" builtinId="9" hidden="1"/>
    <cellStyle name="Lien hypertexte visité" xfId="11274" builtinId="9" hidden="1"/>
    <cellStyle name="Lien hypertexte visité" xfId="11276" builtinId="9" hidden="1"/>
    <cellStyle name="Lien hypertexte visité" xfId="11278" builtinId="9" hidden="1"/>
    <cellStyle name="Lien hypertexte visité" xfId="11280" builtinId="9" hidden="1"/>
    <cellStyle name="Lien hypertexte visité" xfId="11282" builtinId="9" hidden="1"/>
    <cellStyle name="Lien hypertexte visité" xfId="11284" builtinId="9" hidden="1"/>
    <cellStyle name="Lien hypertexte visité" xfId="11286" builtinId="9" hidden="1"/>
    <cellStyle name="Lien hypertexte visité" xfId="11288" builtinId="9" hidden="1"/>
    <cellStyle name="Lien hypertexte visité" xfId="11290" builtinId="9" hidden="1"/>
    <cellStyle name="Lien hypertexte visité" xfId="11292" builtinId="9" hidden="1"/>
    <cellStyle name="Lien hypertexte visité" xfId="11294" builtinId="9" hidden="1"/>
    <cellStyle name="Lien hypertexte visité" xfId="11296" builtinId="9" hidden="1"/>
    <cellStyle name="Lien hypertexte visité" xfId="11298" builtinId="9" hidden="1"/>
    <cellStyle name="Lien hypertexte visité" xfId="11300" builtinId="9" hidden="1"/>
    <cellStyle name="Lien hypertexte visité" xfId="11302" builtinId="9" hidden="1"/>
    <cellStyle name="Lien hypertexte visité" xfId="11304" builtinId="9" hidden="1"/>
    <cellStyle name="Lien hypertexte visité" xfId="11306" builtinId="9" hidden="1"/>
    <cellStyle name="Lien hypertexte visité" xfId="11308" builtinId="9" hidden="1"/>
    <cellStyle name="Lien hypertexte visité" xfId="11310" builtinId="9" hidden="1"/>
    <cellStyle name="Lien hypertexte visité" xfId="11312" builtinId="9" hidden="1"/>
    <cellStyle name="Lien hypertexte visité" xfId="11314" builtinId="9" hidden="1"/>
    <cellStyle name="Lien hypertexte visité" xfId="11316" builtinId="9" hidden="1"/>
    <cellStyle name="Lien hypertexte visité" xfId="11318" builtinId="9" hidden="1"/>
    <cellStyle name="Lien hypertexte visité" xfId="11320" builtinId="9" hidden="1"/>
    <cellStyle name="Lien hypertexte visité" xfId="11322" builtinId="9" hidden="1"/>
    <cellStyle name="Lien hypertexte visité" xfId="11324" builtinId="9" hidden="1"/>
    <cellStyle name="Lien hypertexte visité" xfId="11326" builtinId="9" hidden="1"/>
    <cellStyle name="Lien hypertexte visité" xfId="11328" builtinId="9" hidden="1"/>
    <cellStyle name="Lien hypertexte visité" xfId="11330" builtinId="9" hidden="1"/>
    <cellStyle name="Lien hypertexte visité" xfId="11332" builtinId="9" hidden="1"/>
    <cellStyle name="Lien hypertexte visité" xfId="11334" builtinId="9" hidden="1"/>
    <cellStyle name="Lien hypertexte visité" xfId="11336" builtinId="9" hidden="1"/>
    <cellStyle name="Lien hypertexte visité" xfId="11338" builtinId="9" hidden="1"/>
    <cellStyle name="Lien hypertexte visité" xfId="11340" builtinId="9" hidden="1"/>
    <cellStyle name="Lien hypertexte visité" xfId="11342" builtinId="9" hidden="1"/>
    <cellStyle name="Lien hypertexte visité" xfId="11344" builtinId="9" hidden="1"/>
    <cellStyle name="Lien hypertexte visité" xfId="11346" builtinId="9" hidden="1"/>
    <cellStyle name="Lien hypertexte visité" xfId="11348" builtinId="9" hidden="1"/>
    <cellStyle name="Lien hypertexte visité" xfId="11350" builtinId="9" hidden="1"/>
    <cellStyle name="Lien hypertexte visité" xfId="11352" builtinId="9" hidden="1"/>
    <cellStyle name="Lien hypertexte visité" xfId="11354" builtinId="9" hidden="1"/>
    <cellStyle name="Lien hypertexte visité" xfId="11356" builtinId="9" hidden="1"/>
    <cellStyle name="Lien hypertexte visité" xfId="11358" builtinId="9" hidden="1"/>
    <cellStyle name="Lien hypertexte visité" xfId="11360" builtinId="9" hidden="1"/>
    <cellStyle name="Lien hypertexte visité" xfId="11362" builtinId="9" hidden="1"/>
    <cellStyle name="Lien hypertexte visité" xfId="11364" builtinId="9" hidden="1"/>
    <cellStyle name="Lien hypertexte visité" xfId="11366" builtinId="9" hidden="1"/>
    <cellStyle name="Lien hypertexte visité" xfId="11368" builtinId="9" hidden="1"/>
    <cellStyle name="Lien hypertexte visité" xfId="11370" builtinId="9" hidden="1"/>
    <cellStyle name="Lien hypertexte visité" xfId="11372" builtinId="9" hidden="1"/>
    <cellStyle name="Lien hypertexte visité" xfId="11374" builtinId="9" hidden="1"/>
    <cellStyle name="Lien hypertexte visité" xfId="11376" builtinId="9" hidden="1"/>
    <cellStyle name="Lien hypertexte visité" xfId="11378" builtinId="9" hidden="1"/>
    <cellStyle name="Lien hypertexte visité" xfId="11380" builtinId="9" hidden="1"/>
    <cellStyle name="Lien hypertexte visité" xfId="11382" builtinId="9" hidden="1"/>
    <cellStyle name="Lien hypertexte visité" xfId="11384" builtinId="9" hidden="1"/>
    <cellStyle name="Lien hypertexte visité" xfId="11386" builtinId="9" hidden="1"/>
    <cellStyle name="Lien hypertexte visité" xfId="11388" builtinId="9" hidden="1"/>
    <cellStyle name="Lien hypertexte visité" xfId="11390" builtinId="9" hidden="1"/>
    <cellStyle name="Lien hypertexte visité" xfId="11392" builtinId="9" hidden="1"/>
    <cellStyle name="Lien hypertexte visité" xfId="11394" builtinId="9" hidden="1"/>
    <cellStyle name="Lien hypertexte visité" xfId="11396" builtinId="9" hidden="1"/>
    <cellStyle name="Lien hypertexte visité" xfId="11398" builtinId="9" hidden="1"/>
    <cellStyle name="Lien hypertexte visité" xfId="11400" builtinId="9" hidden="1"/>
    <cellStyle name="Lien hypertexte visité" xfId="11402" builtinId="9" hidden="1"/>
    <cellStyle name="Lien hypertexte visité" xfId="11404" builtinId="9" hidden="1"/>
    <cellStyle name="Lien hypertexte visité" xfId="11406" builtinId="9" hidden="1"/>
    <cellStyle name="Lien hypertexte visité" xfId="11408" builtinId="9" hidden="1"/>
    <cellStyle name="Lien hypertexte visité" xfId="11410" builtinId="9" hidden="1"/>
    <cellStyle name="Lien hypertexte visité" xfId="11412" builtinId="9" hidden="1"/>
    <cellStyle name="Lien hypertexte visité" xfId="11414" builtinId="9" hidden="1"/>
    <cellStyle name="Lien hypertexte visité" xfId="11416" builtinId="9" hidden="1"/>
    <cellStyle name="Lien hypertexte visité" xfId="11418" builtinId="9" hidden="1"/>
    <cellStyle name="Lien hypertexte visité" xfId="11420" builtinId="9" hidden="1"/>
    <cellStyle name="Lien hypertexte visité" xfId="11422" builtinId="9" hidden="1"/>
    <cellStyle name="Lien hypertexte visité" xfId="11424" builtinId="9" hidden="1"/>
    <cellStyle name="Lien hypertexte visité" xfId="11426" builtinId="9" hidden="1"/>
    <cellStyle name="Lien hypertexte visité" xfId="11428" builtinId="9" hidden="1"/>
    <cellStyle name="Lien hypertexte visité" xfId="11430" builtinId="9" hidden="1"/>
    <cellStyle name="Lien hypertexte visité" xfId="11432" builtinId="9" hidden="1"/>
    <cellStyle name="Lien hypertexte visité" xfId="11434" builtinId="9" hidden="1"/>
    <cellStyle name="Lien hypertexte visité" xfId="11436" builtinId="9" hidden="1"/>
    <cellStyle name="Lien hypertexte visité" xfId="11438" builtinId="9" hidden="1"/>
    <cellStyle name="Lien hypertexte visité" xfId="11440" builtinId="9" hidden="1"/>
    <cellStyle name="Lien hypertexte visité" xfId="11442" builtinId="9" hidden="1"/>
    <cellStyle name="Lien hypertexte visité" xfId="11444" builtinId="9" hidden="1"/>
    <cellStyle name="Lien hypertexte visité" xfId="11446" builtinId="9" hidden="1"/>
    <cellStyle name="Lien hypertexte visité" xfId="11448" builtinId="9" hidden="1"/>
    <cellStyle name="Lien hypertexte visité" xfId="11450" builtinId="9" hidden="1"/>
    <cellStyle name="Lien hypertexte visité" xfId="11452" builtinId="9" hidden="1"/>
    <cellStyle name="Lien hypertexte visité" xfId="11454" builtinId="9" hidden="1"/>
    <cellStyle name="Lien hypertexte visité" xfId="11456" builtinId="9" hidden="1"/>
    <cellStyle name="Lien hypertexte visité" xfId="11458" builtinId="9" hidden="1"/>
    <cellStyle name="Lien hypertexte visité" xfId="11460" builtinId="9" hidden="1"/>
    <cellStyle name="Lien hypertexte visité" xfId="11462" builtinId="9" hidden="1"/>
    <cellStyle name="Lien hypertexte visité" xfId="11464" builtinId="9" hidden="1"/>
    <cellStyle name="Lien hypertexte visité" xfId="11466" builtinId="9" hidden="1"/>
    <cellStyle name="Lien hypertexte visité" xfId="11468" builtinId="9" hidden="1"/>
    <cellStyle name="Lien hypertexte visité" xfId="11470" builtinId="9" hidden="1"/>
    <cellStyle name="Lien hypertexte visité" xfId="11472" builtinId="9" hidden="1"/>
    <cellStyle name="Lien hypertexte visité" xfId="11474" builtinId="9" hidden="1"/>
    <cellStyle name="Lien hypertexte visité" xfId="11476" builtinId="9" hidden="1"/>
    <cellStyle name="Lien hypertexte visité" xfId="11478" builtinId="9" hidden="1"/>
    <cellStyle name="Lien hypertexte visité" xfId="11480" builtinId="9" hidden="1"/>
    <cellStyle name="Lien hypertexte visité" xfId="11482" builtinId="9" hidden="1"/>
    <cellStyle name="Lien hypertexte visité" xfId="11484" builtinId="9" hidden="1"/>
    <cellStyle name="Lien hypertexte visité" xfId="11486" builtinId="9" hidden="1"/>
    <cellStyle name="Lien hypertexte visité" xfId="11488" builtinId="9" hidden="1"/>
    <cellStyle name="Lien hypertexte visité" xfId="11490" builtinId="9" hidden="1"/>
    <cellStyle name="Lien hypertexte visité" xfId="11492" builtinId="9" hidden="1"/>
    <cellStyle name="Lien hypertexte visité" xfId="11494" builtinId="9" hidden="1"/>
    <cellStyle name="Lien hypertexte visité" xfId="11496" builtinId="9" hidden="1"/>
    <cellStyle name="Lien hypertexte visité" xfId="11498" builtinId="9" hidden="1"/>
    <cellStyle name="Lien hypertexte visité" xfId="11500" builtinId="9" hidden="1"/>
    <cellStyle name="Lien hypertexte visité" xfId="11502" builtinId="9" hidden="1"/>
    <cellStyle name="Lien hypertexte visité" xfId="11504" builtinId="9" hidden="1"/>
    <cellStyle name="Lien hypertexte visité" xfId="11506" builtinId="9" hidden="1"/>
    <cellStyle name="Lien hypertexte visité" xfId="11508" builtinId="9" hidden="1"/>
    <cellStyle name="Lien hypertexte visité" xfId="11510" builtinId="9" hidden="1"/>
    <cellStyle name="Lien hypertexte visité" xfId="11512" builtinId="9" hidden="1"/>
    <cellStyle name="Lien hypertexte visité" xfId="11514" builtinId="9" hidden="1"/>
    <cellStyle name="Lien hypertexte visité" xfId="11516" builtinId="9" hidden="1"/>
    <cellStyle name="Lien hypertexte visité" xfId="11518" builtinId="9" hidden="1"/>
    <cellStyle name="Lien hypertexte visité" xfId="11520" builtinId="9" hidden="1"/>
    <cellStyle name="Lien hypertexte visité" xfId="11522" builtinId="9" hidden="1"/>
    <cellStyle name="Lien hypertexte visité" xfId="11524" builtinId="9" hidden="1"/>
    <cellStyle name="Lien hypertexte visité" xfId="11526" builtinId="9" hidden="1"/>
    <cellStyle name="Lien hypertexte visité" xfId="11528" builtinId="9" hidden="1"/>
    <cellStyle name="Lien hypertexte visité" xfId="11530" builtinId="9" hidden="1"/>
    <cellStyle name="Lien hypertexte visité" xfId="11532" builtinId="9" hidden="1"/>
    <cellStyle name="Lien hypertexte visité" xfId="11534" builtinId="9" hidden="1"/>
    <cellStyle name="Lien hypertexte visité" xfId="11536" builtinId="9" hidden="1"/>
    <cellStyle name="Lien hypertexte visité" xfId="11538" builtinId="9" hidden="1"/>
    <cellStyle name="Lien hypertexte visité" xfId="11540" builtinId="9" hidden="1"/>
    <cellStyle name="Lien hypertexte visité" xfId="11542" builtinId="9" hidden="1"/>
    <cellStyle name="Lien hypertexte visité" xfId="11544" builtinId="9" hidden="1"/>
    <cellStyle name="Lien hypertexte visité" xfId="11546" builtinId="9" hidden="1"/>
    <cellStyle name="Lien hypertexte visité" xfId="11548" builtinId="9" hidden="1"/>
    <cellStyle name="Lien hypertexte visité" xfId="11550" builtinId="9" hidden="1"/>
    <cellStyle name="Lien hypertexte visité" xfId="11552" builtinId="9" hidden="1"/>
    <cellStyle name="Lien hypertexte visité" xfId="11554" builtinId="9" hidden="1"/>
    <cellStyle name="Lien hypertexte visité" xfId="11556" builtinId="9" hidden="1"/>
    <cellStyle name="Lien hypertexte visité" xfId="11558" builtinId="9" hidden="1"/>
    <cellStyle name="Lien hypertexte visité" xfId="11560" builtinId="9" hidden="1"/>
    <cellStyle name="Lien hypertexte visité" xfId="11562" builtinId="9" hidden="1"/>
    <cellStyle name="Lien hypertexte visité" xfId="11564" builtinId="9" hidden="1"/>
    <cellStyle name="Lien hypertexte visité" xfId="11566" builtinId="9" hidden="1"/>
    <cellStyle name="Lien hypertexte visité" xfId="11568" builtinId="9" hidden="1"/>
    <cellStyle name="Lien hypertexte visité" xfId="11570" builtinId="9" hidden="1"/>
    <cellStyle name="Lien hypertexte visité" xfId="11572" builtinId="9" hidden="1"/>
    <cellStyle name="Lien hypertexte visité" xfId="11574" builtinId="9" hidden="1"/>
    <cellStyle name="Lien hypertexte visité" xfId="11576" builtinId="9" hidden="1"/>
    <cellStyle name="Lien hypertexte visité" xfId="11578" builtinId="9" hidden="1"/>
    <cellStyle name="Lien hypertexte visité" xfId="11580" builtinId="9" hidden="1"/>
    <cellStyle name="Lien hypertexte visité" xfId="11582" builtinId="9" hidden="1"/>
    <cellStyle name="Lien hypertexte visité" xfId="11584" builtinId="9" hidden="1"/>
    <cellStyle name="Lien hypertexte visité" xfId="11586" builtinId="9" hidden="1"/>
    <cellStyle name="Lien hypertexte visité" xfId="11588" builtinId="9" hidden="1"/>
    <cellStyle name="Lien hypertexte visité" xfId="11590" builtinId="9" hidden="1"/>
    <cellStyle name="Lien hypertexte visité" xfId="11592" builtinId="9" hidden="1"/>
    <cellStyle name="Lien hypertexte visité" xfId="11594" builtinId="9" hidden="1"/>
    <cellStyle name="Lien hypertexte visité" xfId="11596" builtinId="9" hidden="1"/>
    <cellStyle name="Lien hypertexte visité" xfId="11598" builtinId="9" hidden="1"/>
    <cellStyle name="Lien hypertexte visité" xfId="11600" builtinId="9" hidden="1"/>
    <cellStyle name="Lien hypertexte visité" xfId="11602" builtinId="9" hidden="1"/>
    <cellStyle name="Lien hypertexte visité" xfId="11604" builtinId="9" hidden="1"/>
    <cellStyle name="Lien hypertexte visité" xfId="11606" builtinId="9" hidden="1"/>
    <cellStyle name="Lien hypertexte visité" xfId="11608" builtinId="9" hidden="1"/>
    <cellStyle name="Lien hypertexte visité" xfId="11610" builtinId="9" hidden="1"/>
    <cellStyle name="Lien hypertexte visité" xfId="11612" builtinId="9" hidden="1"/>
    <cellStyle name="Lien hypertexte visité" xfId="11614" builtinId="9" hidden="1"/>
    <cellStyle name="Lien hypertexte visité" xfId="11616" builtinId="9" hidden="1"/>
    <cellStyle name="Lien hypertexte visité" xfId="11618" builtinId="9" hidden="1"/>
    <cellStyle name="Lien hypertexte visité" xfId="11620" builtinId="9" hidden="1"/>
    <cellStyle name="Lien hypertexte visité" xfId="11622" builtinId="9" hidden="1"/>
    <cellStyle name="Lien hypertexte visité" xfId="11624" builtinId="9" hidden="1"/>
    <cellStyle name="Lien hypertexte visité" xfId="11626" builtinId="9" hidden="1"/>
    <cellStyle name="Lien hypertexte visité" xfId="11628" builtinId="9" hidden="1"/>
    <cellStyle name="Lien hypertexte visité" xfId="11630" builtinId="9" hidden="1"/>
    <cellStyle name="Lien hypertexte visité" xfId="11632" builtinId="9" hidden="1"/>
    <cellStyle name="Lien hypertexte visité" xfId="11634" builtinId="9" hidden="1"/>
    <cellStyle name="Lien hypertexte visité" xfId="11636" builtinId="9" hidden="1"/>
    <cellStyle name="Lien hypertexte visité" xfId="11638" builtinId="9" hidden="1"/>
    <cellStyle name="Lien hypertexte visité" xfId="11640" builtinId="9" hidden="1"/>
    <cellStyle name="Lien hypertexte visité" xfId="11642" builtinId="9" hidden="1"/>
    <cellStyle name="Lien hypertexte visité" xfId="11644" builtinId="9" hidden="1"/>
    <cellStyle name="Lien hypertexte visité" xfId="11646" builtinId="9" hidden="1"/>
    <cellStyle name="Lien hypertexte visité" xfId="11648" builtinId="9" hidden="1"/>
    <cellStyle name="Lien hypertexte visité" xfId="11650" builtinId="9" hidden="1"/>
    <cellStyle name="Lien hypertexte visité" xfId="11652" builtinId="9" hidden="1"/>
    <cellStyle name="Lien hypertexte visité" xfId="11654" builtinId="9" hidden="1"/>
    <cellStyle name="Lien hypertexte visité" xfId="11656" builtinId="9" hidden="1"/>
    <cellStyle name="Lien hypertexte visité" xfId="11658" builtinId="9" hidden="1"/>
    <cellStyle name="Lien hypertexte visité" xfId="11660" builtinId="9" hidden="1"/>
    <cellStyle name="Lien hypertexte visité" xfId="11662" builtinId="9" hidden="1"/>
    <cellStyle name="Lien hypertexte visité" xfId="11664" builtinId="9" hidden="1"/>
    <cellStyle name="Lien hypertexte visité" xfId="11666" builtinId="9" hidden="1"/>
    <cellStyle name="Lien hypertexte visité" xfId="11668" builtinId="9" hidden="1"/>
    <cellStyle name="Lien hypertexte visité" xfId="11670" builtinId="9" hidden="1"/>
    <cellStyle name="Lien hypertexte visité" xfId="11672" builtinId="9" hidden="1"/>
    <cellStyle name="Lien hypertexte visité" xfId="11674" builtinId="9" hidden="1"/>
    <cellStyle name="Lien hypertexte visité" xfId="11676" builtinId="9" hidden="1"/>
    <cellStyle name="Lien hypertexte visité" xfId="11678" builtinId="9" hidden="1"/>
    <cellStyle name="Lien hypertexte visité" xfId="11680" builtinId="9" hidden="1"/>
    <cellStyle name="Lien hypertexte visité" xfId="11682" builtinId="9" hidden="1"/>
    <cellStyle name="Lien hypertexte visité" xfId="11684" builtinId="9" hidden="1"/>
    <cellStyle name="Lien hypertexte visité" xfId="11686" builtinId="9" hidden="1"/>
    <cellStyle name="Lien hypertexte visité" xfId="11688" builtinId="9" hidden="1"/>
    <cellStyle name="Lien hypertexte visité" xfId="11690" builtinId="9" hidden="1"/>
    <cellStyle name="Lien hypertexte visité" xfId="11692" builtinId="9" hidden="1"/>
    <cellStyle name="Lien hypertexte visité" xfId="11694" builtinId="9" hidden="1"/>
    <cellStyle name="Lien hypertexte visité" xfId="11696" builtinId="9" hidden="1"/>
    <cellStyle name="Lien hypertexte visité" xfId="11698" builtinId="9" hidden="1"/>
    <cellStyle name="Lien hypertexte visité" xfId="11700" builtinId="9" hidden="1"/>
    <cellStyle name="Lien hypertexte visité" xfId="11702" builtinId="9" hidden="1"/>
    <cellStyle name="Lien hypertexte visité" xfId="11704" builtinId="9" hidden="1"/>
    <cellStyle name="Lien hypertexte visité" xfId="11706" builtinId="9" hidden="1"/>
    <cellStyle name="Lien hypertexte visité" xfId="11708" builtinId="9" hidden="1"/>
    <cellStyle name="Lien hypertexte visité" xfId="11710" builtinId="9" hidden="1"/>
    <cellStyle name="Lien hypertexte visité" xfId="11712" builtinId="9" hidden="1"/>
    <cellStyle name="Lien hypertexte visité" xfId="11714" builtinId="9" hidden="1"/>
    <cellStyle name="Lien hypertexte visité" xfId="11716" builtinId="9" hidden="1"/>
    <cellStyle name="Lien hypertexte visité" xfId="11718" builtinId="9" hidden="1"/>
    <cellStyle name="Lien hypertexte visité" xfId="11720" builtinId="9" hidden="1"/>
    <cellStyle name="Lien hypertexte visité" xfId="11722" builtinId="9" hidden="1"/>
    <cellStyle name="Lien hypertexte visité" xfId="11724" builtinId="9" hidden="1"/>
    <cellStyle name="Lien hypertexte visité" xfId="11726" builtinId="9" hidden="1"/>
    <cellStyle name="Lien hypertexte visité" xfId="11728" builtinId="9" hidden="1"/>
    <cellStyle name="Lien hypertexte visité" xfId="11730" builtinId="9" hidden="1"/>
    <cellStyle name="Lien hypertexte visité" xfId="11732" builtinId="9" hidden="1"/>
    <cellStyle name="Lien hypertexte visité" xfId="11734" builtinId="9" hidden="1"/>
    <cellStyle name="Lien hypertexte visité" xfId="11736" builtinId="9" hidden="1"/>
    <cellStyle name="Lien hypertexte visité" xfId="11738" builtinId="9" hidden="1"/>
    <cellStyle name="Lien hypertexte visité" xfId="11740" builtinId="9" hidden="1"/>
    <cellStyle name="Lien hypertexte visité" xfId="11742" builtinId="9" hidden="1"/>
    <cellStyle name="Lien hypertexte visité" xfId="11744" builtinId="9" hidden="1"/>
    <cellStyle name="Lien hypertexte visité" xfId="11746" builtinId="9" hidden="1"/>
    <cellStyle name="Lien hypertexte visité" xfId="11748" builtinId="9" hidden="1"/>
    <cellStyle name="Lien hypertexte visité" xfId="11750" builtinId="9" hidden="1"/>
    <cellStyle name="Lien hypertexte visité" xfId="11752" builtinId="9" hidden="1"/>
    <cellStyle name="Lien hypertexte visité" xfId="11754" builtinId="9" hidden="1"/>
    <cellStyle name="Lien hypertexte visité" xfId="11756" builtinId="9" hidden="1"/>
    <cellStyle name="Lien hypertexte visité" xfId="11758" builtinId="9" hidden="1"/>
    <cellStyle name="Lien hypertexte visité" xfId="11760" builtinId="9" hidden="1"/>
    <cellStyle name="Lien hypertexte visité" xfId="11762" builtinId="9" hidden="1"/>
    <cellStyle name="Lien hypertexte visité" xfId="11764" builtinId="9" hidden="1"/>
    <cellStyle name="Lien hypertexte visité" xfId="11766" builtinId="9" hidden="1"/>
    <cellStyle name="Lien hypertexte visité" xfId="11768" builtinId="9" hidden="1"/>
    <cellStyle name="Lien hypertexte visité" xfId="11770" builtinId="9" hidden="1"/>
    <cellStyle name="Lien hypertexte visité" xfId="11772" builtinId="9" hidden="1"/>
    <cellStyle name="Lien hypertexte visité" xfId="11774" builtinId="9" hidden="1"/>
    <cellStyle name="Lien hypertexte visité" xfId="11776" builtinId="9" hidden="1"/>
    <cellStyle name="Lien hypertexte visité" xfId="11778" builtinId="9" hidden="1"/>
    <cellStyle name="Lien hypertexte visité" xfId="11780" builtinId="9" hidden="1"/>
    <cellStyle name="Lien hypertexte visité" xfId="11782" builtinId="9" hidden="1"/>
    <cellStyle name="Lien hypertexte visité" xfId="11784" builtinId="9" hidden="1"/>
    <cellStyle name="Lien hypertexte visité" xfId="11786" builtinId="9" hidden="1"/>
    <cellStyle name="Lien hypertexte visité" xfId="11788" builtinId="9" hidden="1"/>
    <cellStyle name="Lien hypertexte visité" xfId="11790" builtinId="9" hidden="1"/>
    <cellStyle name="Lien hypertexte visité" xfId="11792" builtinId="9" hidden="1"/>
    <cellStyle name="Lien hypertexte visité" xfId="11794" builtinId="9" hidden="1"/>
    <cellStyle name="Lien hypertexte visité" xfId="11796" builtinId="9" hidden="1"/>
    <cellStyle name="Lien hypertexte visité" xfId="11798" builtinId="9" hidden="1"/>
    <cellStyle name="Lien hypertexte visité" xfId="11800" builtinId="9" hidden="1"/>
    <cellStyle name="Lien hypertexte visité" xfId="11802" builtinId="9" hidden="1"/>
    <cellStyle name="Lien hypertexte visité" xfId="11804" builtinId="9" hidden="1"/>
    <cellStyle name="Lien hypertexte visité" xfId="11806" builtinId="9" hidden="1"/>
    <cellStyle name="Lien hypertexte visité" xfId="11808" builtinId="9" hidden="1"/>
    <cellStyle name="Lien hypertexte visité" xfId="11810" builtinId="9" hidden="1"/>
    <cellStyle name="Lien hypertexte visité" xfId="11812" builtinId="9" hidden="1"/>
    <cellStyle name="Lien hypertexte visité" xfId="11814" builtinId="9" hidden="1"/>
    <cellStyle name="Lien hypertexte visité" xfId="11816" builtinId="9" hidden="1"/>
    <cellStyle name="Lien hypertexte visité" xfId="11818" builtinId="9" hidden="1"/>
    <cellStyle name="Lien hypertexte visité" xfId="11820" builtinId="9" hidden="1"/>
    <cellStyle name="Lien hypertexte visité" xfId="11822" builtinId="9" hidden="1"/>
    <cellStyle name="Lien hypertexte visité" xfId="11824" builtinId="9" hidden="1"/>
    <cellStyle name="Lien hypertexte visité" xfId="11826" builtinId="9" hidden="1"/>
    <cellStyle name="Lien hypertexte visité" xfId="11828" builtinId="9" hidden="1"/>
    <cellStyle name="Lien hypertexte visité" xfId="11830" builtinId="9" hidden="1"/>
    <cellStyle name="Lien hypertexte visité" xfId="11832" builtinId="9" hidden="1"/>
    <cellStyle name="Lien hypertexte visité" xfId="11834" builtinId="9" hidden="1"/>
    <cellStyle name="Lien hypertexte visité" xfId="11836" builtinId="9" hidden="1"/>
    <cellStyle name="Lien hypertexte visité" xfId="11838" builtinId="9" hidden="1"/>
    <cellStyle name="Lien hypertexte visité" xfId="11840" builtinId="9" hidden="1"/>
    <cellStyle name="Lien hypertexte visité" xfId="11842" builtinId="9" hidden="1"/>
    <cellStyle name="Lien hypertexte visité" xfId="11844" builtinId="9" hidden="1"/>
    <cellStyle name="Lien hypertexte visité" xfId="11846" builtinId="9" hidden="1"/>
    <cellStyle name="Lien hypertexte visité" xfId="11848" builtinId="9" hidden="1"/>
    <cellStyle name="Lien hypertexte visité" xfId="11850" builtinId="9" hidden="1"/>
    <cellStyle name="Lien hypertexte visité" xfId="11852" builtinId="9" hidden="1"/>
    <cellStyle name="Lien hypertexte visité" xfId="11854" builtinId="9" hidden="1"/>
    <cellStyle name="Lien hypertexte visité" xfId="11856" builtinId="9" hidden="1"/>
    <cellStyle name="Lien hypertexte visité" xfId="11858" builtinId="9" hidden="1"/>
    <cellStyle name="Lien hypertexte visité" xfId="11860" builtinId="9" hidden="1"/>
    <cellStyle name="Lien hypertexte visité" xfId="11862" builtinId="9" hidden="1"/>
    <cellStyle name="Lien hypertexte visité" xfId="11864" builtinId="9" hidden="1"/>
    <cellStyle name="Lien hypertexte visité" xfId="11866" builtinId="9" hidden="1"/>
    <cellStyle name="Lien hypertexte visité" xfId="11868" builtinId="9" hidden="1"/>
    <cellStyle name="Lien hypertexte visité" xfId="11870" builtinId="9" hidden="1"/>
    <cellStyle name="Lien hypertexte visité" xfId="11872" builtinId="9" hidden="1"/>
    <cellStyle name="Lien hypertexte visité" xfId="11874" builtinId="9" hidden="1"/>
    <cellStyle name="Lien hypertexte visité" xfId="11876" builtinId="9" hidden="1"/>
    <cellStyle name="Lien hypertexte visité" xfId="11878" builtinId="9" hidden="1"/>
    <cellStyle name="Lien hypertexte visité" xfId="11880" builtinId="9" hidden="1"/>
    <cellStyle name="Lien hypertexte visité" xfId="11882" builtinId="9" hidden="1"/>
    <cellStyle name="Lien hypertexte visité" xfId="11884" builtinId="9" hidden="1"/>
    <cellStyle name="Lien hypertexte visité" xfId="11886" builtinId="9" hidden="1"/>
    <cellStyle name="Lien hypertexte visité" xfId="11888" builtinId="9" hidden="1"/>
    <cellStyle name="Lien hypertexte visité" xfId="11890" builtinId="9" hidden="1"/>
    <cellStyle name="Lien hypertexte visité" xfId="11892" builtinId="9" hidden="1"/>
    <cellStyle name="Lien hypertexte visité" xfId="11894" builtinId="9" hidden="1"/>
    <cellStyle name="Lien hypertexte visité" xfId="11896" builtinId="9" hidden="1"/>
    <cellStyle name="Lien hypertexte visité" xfId="11898" builtinId="9" hidden="1"/>
    <cellStyle name="Lien hypertexte visité" xfId="11900" builtinId="9" hidden="1"/>
    <cellStyle name="Lien hypertexte visité" xfId="11902" builtinId="9" hidden="1"/>
    <cellStyle name="Lien hypertexte visité" xfId="11904" builtinId="9" hidden="1"/>
    <cellStyle name="Lien hypertexte visité" xfId="11906" builtinId="9" hidden="1"/>
    <cellStyle name="Lien hypertexte visité" xfId="11908" builtinId="9" hidden="1"/>
    <cellStyle name="Lien hypertexte visité" xfId="11910" builtinId="9" hidden="1"/>
    <cellStyle name="Lien hypertexte visité" xfId="11912" builtinId="9" hidden="1"/>
    <cellStyle name="Lien hypertexte visité" xfId="11914" builtinId="9" hidden="1"/>
    <cellStyle name="Lien hypertexte visité" xfId="11916" builtinId="9" hidden="1"/>
    <cellStyle name="Lien hypertexte visité" xfId="11918" builtinId="9" hidden="1"/>
    <cellStyle name="Lien hypertexte visité" xfId="11920" builtinId="9" hidden="1"/>
    <cellStyle name="Lien hypertexte visité" xfId="11922" builtinId="9" hidden="1"/>
    <cellStyle name="Lien hypertexte visité" xfId="11924" builtinId="9" hidden="1"/>
    <cellStyle name="Lien hypertexte visité" xfId="11926" builtinId="9" hidden="1"/>
    <cellStyle name="Lien hypertexte visité" xfId="11928" builtinId="9" hidden="1"/>
    <cellStyle name="Lien hypertexte visité" xfId="11930" builtinId="9" hidden="1"/>
    <cellStyle name="Lien hypertexte visité" xfId="11932" builtinId="9" hidden="1"/>
    <cellStyle name="Lien hypertexte visité" xfId="11934" builtinId="9" hidden="1"/>
    <cellStyle name="Lien hypertexte visité" xfId="11936" builtinId="9" hidden="1"/>
    <cellStyle name="Lien hypertexte visité" xfId="11938" builtinId="9" hidden="1"/>
    <cellStyle name="Lien hypertexte visité" xfId="11940" builtinId="9" hidden="1"/>
    <cellStyle name="Lien hypertexte visité" xfId="11942" builtinId="9" hidden="1"/>
    <cellStyle name="Lien hypertexte visité" xfId="11944" builtinId="9" hidden="1"/>
    <cellStyle name="Lien hypertexte visité" xfId="11946" builtinId="9" hidden="1"/>
    <cellStyle name="Lien hypertexte visité" xfId="11948" builtinId="9" hidden="1"/>
    <cellStyle name="Lien hypertexte visité" xfId="11950" builtinId="9" hidden="1"/>
    <cellStyle name="Lien hypertexte visité" xfId="11952" builtinId="9" hidden="1"/>
    <cellStyle name="Lien hypertexte visité" xfId="11954" builtinId="9" hidden="1"/>
    <cellStyle name="Lien hypertexte visité" xfId="11956" builtinId="9" hidden="1"/>
    <cellStyle name="Lien hypertexte visité" xfId="11958" builtinId="9" hidden="1"/>
    <cellStyle name="Lien hypertexte visité" xfId="11960" builtinId="9" hidden="1"/>
    <cellStyle name="Lien hypertexte visité" xfId="11962" builtinId="9" hidden="1"/>
    <cellStyle name="Lien hypertexte visité" xfId="11964" builtinId="9" hidden="1"/>
    <cellStyle name="Lien hypertexte visité" xfId="11966" builtinId="9" hidden="1"/>
    <cellStyle name="Lien hypertexte visité" xfId="11968" builtinId="9" hidden="1"/>
    <cellStyle name="Lien hypertexte visité" xfId="11970" builtinId="9" hidden="1"/>
    <cellStyle name="Lien hypertexte visité" xfId="11972" builtinId="9" hidden="1"/>
    <cellStyle name="Lien hypertexte visité" xfId="11974" builtinId="9" hidden="1"/>
    <cellStyle name="Lien hypertexte visité" xfId="11976" builtinId="9" hidden="1"/>
    <cellStyle name="Lien hypertexte visité" xfId="11978" builtinId="9" hidden="1"/>
    <cellStyle name="Lien hypertexte visité" xfId="11980" builtinId="9" hidden="1"/>
    <cellStyle name="Lien hypertexte visité" xfId="11982" builtinId="9" hidden="1"/>
    <cellStyle name="Lien hypertexte visité" xfId="11984" builtinId="9" hidden="1"/>
    <cellStyle name="Lien hypertexte visité" xfId="11986" builtinId="9" hidden="1"/>
    <cellStyle name="Lien hypertexte visité" xfId="11988" builtinId="9" hidden="1"/>
    <cellStyle name="Lien hypertexte visité" xfId="11990" builtinId="9" hidden="1"/>
    <cellStyle name="Lien hypertexte visité" xfId="11992" builtinId="9" hidden="1"/>
    <cellStyle name="Lien hypertexte visité" xfId="11994" builtinId="9" hidden="1"/>
    <cellStyle name="Lien hypertexte visité" xfId="11996" builtinId="9" hidden="1"/>
    <cellStyle name="Lien hypertexte visité" xfId="11998" builtinId="9" hidden="1"/>
    <cellStyle name="Lien hypertexte visité" xfId="12000" builtinId="9" hidden="1"/>
    <cellStyle name="Lien hypertexte visité" xfId="12002" builtinId="9" hidden="1"/>
    <cellStyle name="Lien hypertexte visité" xfId="12004" builtinId="9" hidden="1"/>
    <cellStyle name="Lien hypertexte visité" xfId="12006" builtinId="9" hidden="1"/>
    <cellStyle name="Lien hypertexte visité" xfId="12008" builtinId="9" hidden="1"/>
    <cellStyle name="Lien hypertexte visité" xfId="12010" builtinId="9" hidden="1"/>
    <cellStyle name="Lien hypertexte visité" xfId="12012" builtinId="9" hidden="1"/>
    <cellStyle name="Lien hypertexte visité" xfId="12014" builtinId="9" hidden="1"/>
    <cellStyle name="Lien hypertexte visité" xfId="12016" builtinId="9" hidden="1"/>
    <cellStyle name="Lien hypertexte visité" xfId="12018" builtinId="9" hidden="1"/>
    <cellStyle name="Lien hypertexte visité" xfId="12020" builtinId="9" hidden="1"/>
    <cellStyle name="Lien hypertexte visité" xfId="12022" builtinId="9" hidden="1"/>
    <cellStyle name="Lien hypertexte visité" xfId="12024" builtinId="9" hidden="1"/>
    <cellStyle name="Lien hypertexte visité" xfId="12026" builtinId="9" hidden="1"/>
    <cellStyle name="Lien hypertexte visité" xfId="12028" builtinId="9" hidden="1"/>
    <cellStyle name="Lien hypertexte visité" xfId="12030" builtinId="9" hidden="1"/>
    <cellStyle name="Lien hypertexte visité" xfId="12032" builtinId="9" hidden="1"/>
    <cellStyle name="Lien hypertexte visité" xfId="12034" builtinId="9" hidden="1"/>
    <cellStyle name="Lien hypertexte visité" xfId="12036" builtinId="9" hidden="1"/>
    <cellStyle name="Lien hypertexte visité" xfId="12038" builtinId="9" hidden="1"/>
    <cellStyle name="Lien hypertexte visité" xfId="12040" builtinId="9" hidden="1"/>
    <cellStyle name="Lien hypertexte visité" xfId="12042" builtinId="9" hidden="1"/>
    <cellStyle name="Lien hypertexte visité" xfId="12044" builtinId="9" hidden="1"/>
    <cellStyle name="Lien hypertexte visité" xfId="12046" builtinId="9" hidden="1"/>
    <cellStyle name="Lien hypertexte visité" xfId="12048" builtinId="9" hidden="1"/>
    <cellStyle name="Lien hypertexte visité" xfId="12050" builtinId="9" hidden="1"/>
    <cellStyle name="Lien hypertexte visité" xfId="12052" builtinId="9" hidden="1"/>
    <cellStyle name="Lien hypertexte visité" xfId="12054" builtinId="9" hidden="1"/>
    <cellStyle name="Lien hypertexte visité" xfId="12056" builtinId="9" hidden="1"/>
    <cellStyle name="Lien hypertexte visité" xfId="12058" builtinId="9" hidden="1"/>
    <cellStyle name="Lien hypertexte visité" xfId="12060" builtinId="9" hidden="1"/>
    <cellStyle name="Lien hypertexte visité" xfId="12062" builtinId="9" hidden="1"/>
    <cellStyle name="Lien hypertexte visité" xfId="12064" builtinId="9" hidden="1"/>
    <cellStyle name="Lien hypertexte visité" xfId="12066" builtinId="9" hidden="1"/>
    <cellStyle name="Lien hypertexte visité" xfId="12068" builtinId="9" hidden="1"/>
    <cellStyle name="Lien hypertexte visité" xfId="12070" builtinId="9" hidden="1"/>
    <cellStyle name="Lien hypertexte visité" xfId="12072" builtinId="9" hidden="1"/>
    <cellStyle name="Lien hypertexte visité" xfId="12074" builtinId="9" hidden="1"/>
    <cellStyle name="Lien hypertexte visité" xfId="12076" builtinId="9" hidden="1"/>
    <cellStyle name="Lien hypertexte visité" xfId="12078" builtinId="9" hidden="1"/>
    <cellStyle name="Lien hypertexte visité" xfId="12080" builtinId="9" hidden="1"/>
    <cellStyle name="Lien hypertexte visité" xfId="12082" builtinId="9" hidden="1"/>
    <cellStyle name="Lien hypertexte visité" xfId="12084" builtinId="9" hidden="1"/>
    <cellStyle name="Lien hypertexte visité" xfId="12086" builtinId="9" hidden="1"/>
    <cellStyle name="Lien hypertexte visité" xfId="12088" builtinId="9" hidden="1"/>
    <cellStyle name="Lien hypertexte visité" xfId="12090" builtinId="9" hidden="1"/>
    <cellStyle name="Lien hypertexte visité" xfId="12092" builtinId="9" hidden="1"/>
    <cellStyle name="Lien hypertexte visité" xfId="12094" builtinId="9" hidden="1"/>
    <cellStyle name="Lien hypertexte visité" xfId="12096" builtinId="9" hidden="1"/>
    <cellStyle name="Lien hypertexte visité" xfId="12098" builtinId="9" hidden="1"/>
    <cellStyle name="Lien hypertexte visité" xfId="12100" builtinId="9" hidden="1"/>
    <cellStyle name="Lien hypertexte visité" xfId="12102" builtinId="9" hidden="1"/>
    <cellStyle name="Lien hypertexte visité" xfId="12104" builtinId="9" hidden="1"/>
    <cellStyle name="Lien hypertexte visité" xfId="12106" builtinId="9" hidden="1"/>
    <cellStyle name="Lien hypertexte visité" xfId="12108" builtinId="9" hidden="1"/>
    <cellStyle name="Lien hypertexte visité" xfId="12110" builtinId="9" hidden="1"/>
    <cellStyle name="Lien hypertexte visité" xfId="12112" builtinId="9" hidden="1"/>
    <cellStyle name="Lien hypertexte visité" xfId="12114" builtinId="9" hidden="1"/>
    <cellStyle name="Lien hypertexte visité" xfId="12116" builtinId="9" hidden="1"/>
    <cellStyle name="Lien hypertexte visité" xfId="12118" builtinId="9" hidden="1"/>
    <cellStyle name="Lien hypertexte visité" xfId="12120" builtinId="9" hidden="1"/>
    <cellStyle name="Lien hypertexte visité" xfId="12122" builtinId="9" hidden="1"/>
    <cellStyle name="Lien hypertexte visité" xfId="12124" builtinId="9" hidden="1"/>
    <cellStyle name="Lien hypertexte visité" xfId="12126" builtinId="9" hidden="1"/>
    <cellStyle name="Lien hypertexte visité" xfId="12128" builtinId="9" hidden="1"/>
    <cellStyle name="Lien hypertexte visité" xfId="12130" builtinId="9" hidden="1"/>
    <cellStyle name="Lien hypertexte visité" xfId="12132" builtinId="9" hidden="1"/>
    <cellStyle name="Lien hypertexte visité" xfId="12134" builtinId="9" hidden="1"/>
    <cellStyle name="Lien hypertexte visité" xfId="12136" builtinId="9" hidden="1"/>
    <cellStyle name="Lien hypertexte visité" xfId="12138" builtinId="9" hidden="1"/>
    <cellStyle name="Lien hypertexte visité" xfId="12140" builtinId="9" hidden="1"/>
    <cellStyle name="Lien hypertexte visité" xfId="12142" builtinId="9" hidden="1"/>
    <cellStyle name="Lien hypertexte visité" xfId="12144" builtinId="9" hidden="1"/>
    <cellStyle name="Lien hypertexte visité" xfId="12146" builtinId="9" hidden="1"/>
    <cellStyle name="Lien hypertexte visité" xfId="12148" builtinId="9" hidden="1"/>
    <cellStyle name="Lien hypertexte visité" xfId="12150" builtinId="9" hidden="1"/>
    <cellStyle name="Lien hypertexte visité" xfId="12152" builtinId="9" hidden="1"/>
    <cellStyle name="Lien hypertexte visité" xfId="12154" builtinId="9" hidden="1"/>
    <cellStyle name="Lien hypertexte visité" xfId="12156" builtinId="9" hidden="1"/>
    <cellStyle name="Lien hypertexte visité" xfId="12158" builtinId="9" hidden="1"/>
    <cellStyle name="Lien hypertexte visité" xfId="12160" builtinId="9" hidden="1"/>
    <cellStyle name="Lien hypertexte visité" xfId="12162" builtinId="9" hidden="1"/>
    <cellStyle name="Lien hypertexte visité" xfId="12164" builtinId="9" hidden="1"/>
    <cellStyle name="Lien hypertexte visité" xfId="12166" builtinId="9" hidden="1"/>
    <cellStyle name="Lien hypertexte visité" xfId="12168" builtinId="9" hidden="1"/>
    <cellStyle name="Lien hypertexte visité" xfId="12170" builtinId="9" hidden="1"/>
    <cellStyle name="Lien hypertexte visité" xfId="12172" builtinId="9" hidden="1"/>
    <cellStyle name="Lien hypertexte visité" xfId="12174" builtinId="9" hidden="1"/>
    <cellStyle name="Lien hypertexte visité" xfId="12176" builtinId="9" hidden="1"/>
    <cellStyle name="Lien hypertexte visité" xfId="12178" builtinId="9" hidden="1"/>
    <cellStyle name="Lien hypertexte visité" xfId="12180" builtinId="9" hidden="1"/>
    <cellStyle name="Lien hypertexte visité" xfId="12182" builtinId="9" hidden="1"/>
    <cellStyle name="Lien hypertexte visité" xfId="12184" builtinId="9" hidden="1"/>
    <cellStyle name="Lien hypertexte visité" xfId="12186" builtinId="9" hidden="1"/>
    <cellStyle name="Lien hypertexte visité" xfId="12188" builtinId="9" hidden="1"/>
    <cellStyle name="Lien hypertexte visité" xfId="12190" builtinId="9" hidden="1"/>
    <cellStyle name="Lien hypertexte visité" xfId="12192" builtinId="9" hidden="1"/>
    <cellStyle name="Lien hypertexte visité" xfId="12194" builtinId="9" hidden="1"/>
    <cellStyle name="Lien hypertexte visité" xfId="12196" builtinId="9" hidden="1"/>
    <cellStyle name="Lien hypertexte visité" xfId="12198" builtinId="9" hidden="1"/>
    <cellStyle name="Lien hypertexte visité" xfId="12200" builtinId="9" hidden="1"/>
    <cellStyle name="Lien hypertexte visité" xfId="12202" builtinId="9" hidden="1"/>
    <cellStyle name="Lien hypertexte visité" xfId="12204" builtinId="9" hidden="1"/>
    <cellStyle name="Lien hypertexte visité" xfId="12206" builtinId="9" hidden="1"/>
    <cellStyle name="Lien hypertexte visité" xfId="12208" builtinId="9" hidden="1"/>
    <cellStyle name="Lien hypertexte visité" xfId="12210" builtinId="9" hidden="1"/>
    <cellStyle name="Lien hypertexte visité" xfId="12212" builtinId="9" hidden="1"/>
    <cellStyle name="Lien hypertexte visité" xfId="12214" builtinId="9" hidden="1"/>
    <cellStyle name="Lien hypertexte visité" xfId="12216" builtinId="9" hidden="1"/>
    <cellStyle name="Lien hypertexte visité" xfId="12218" builtinId="9" hidden="1"/>
    <cellStyle name="Lien hypertexte visité" xfId="12220" builtinId="9" hidden="1"/>
    <cellStyle name="Lien hypertexte visité" xfId="12222" builtinId="9" hidden="1"/>
    <cellStyle name="Lien hypertexte visité" xfId="12224" builtinId="9" hidden="1"/>
    <cellStyle name="Lien hypertexte visité" xfId="12226" builtinId="9" hidden="1"/>
    <cellStyle name="Lien hypertexte visité" xfId="12228" builtinId="9" hidden="1"/>
    <cellStyle name="Lien hypertexte visité" xfId="12230" builtinId="9" hidden="1"/>
    <cellStyle name="Lien hypertexte visité" xfId="12232" builtinId="9" hidden="1"/>
    <cellStyle name="Lien hypertexte visité" xfId="12234" builtinId="9" hidden="1"/>
    <cellStyle name="Lien hypertexte visité" xfId="12236" builtinId="9" hidden="1"/>
    <cellStyle name="Lien hypertexte visité" xfId="12238" builtinId="9" hidden="1"/>
    <cellStyle name="Lien hypertexte visité" xfId="12240" builtinId="9" hidden="1"/>
    <cellStyle name="Lien hypertexte visité" xfId="12242" builtinId="9" hidden="1"/>
    <cellStyle name="Lien hypertexte visité" xfId="12244" builtinId="9" hidden="1"/>
    <cellStyle name="Lien hypertexte visité" xfId="12246" builtinId="9" hidden="1"/>
    <cellStyle name="Lien hypertexte visité" xfId="12248" builtinId="9" hidden="1"/>
    <cellStyle name="Lien hypertexte visité" xfId="12250" builtinId="9" hidden="1"/>
    <cellStyle name="Lien hypertexte visité" xfId="12252" builtinId="9" hidden="1"/>
    <cellStyle name="Lien hypertexte visité" xfId="12254" builtinId="9" hidden="1"/>
    <cellStyle name="Lien hypertexte visité" xfId="12256" builtinId="9" hidden="1"/>
    <cellStyle name="Lien hypertexte visité" xfId="12258" builtinId="9" hidden="1"/>
    <cellStyle name="Lien hypertexte visité" xfId="12260" builtinId="9" hidden="1"/>
    <cellStyle name="Lien hypertexte visité" xfId="12262" builtinId="9" hidden="1"/>
    <cellStyle name="Lien hypertexte visité" xfId="12264" builtinId="9" hidden="1"/>
    <cellStyle name="Lien hypertexte visité" xfId="12266" builtinId="9" hidden="1"/>
    <cellStyle name="Lien hypertexte visité" xfId="12268" builtinId="9" hidden="1"/>
    <cellStyle name="Lien hypertexte visité" xfId="12270" builtinId="9" hidden="1"/>
    <cellStyle name="Lien hypertexte visité" xfId="12272" builtinId="9" hidden="1"/>
    <cellStyle name="Lien hypertexte visité" xfId="12274" builtinId="9" hidden="1"/>
    <cellStyle name="Lien hypertexte visité" xfId="12276" builtinId="9" hidden="1"/>
    <cellStyle name="Lien hypertexte visité" xfId="12278" builtinId="9" hidden="1"/>
    <cellStyle name="Lien hypertexte visité" xfId="12280" builtinId="9" hidden="1"/>
    <cellStyle name="Lien hypertexte visité" xfId="12282" builtinId="9" hidden="1"/>
    <cellStyle name="Lien hypertexte visité" xfId="12284" builtinId="9" hidden="1"/>
    <cellStyle name="Lien hypertexte visité" xfId="12286" builtinId="9" hidden="1"/>
    <cellStyle name="Lien hypertexte visité" xfId="12288" builtinId="9" hidden="1"/>
    <cellStyle name="Lien hypertexte visité" xfId="12290" builtinId="9" hidden="1"/>
    <cellStyle name="Lien hypertexte visité" xfId="12292" builtinId="9" hidden="1"/>
    <cellStyle name="Lien hypertexte visité" xfId="12294" builtinId="9" hidden="1"/>
    <cellStyle name="Lien hypertexte visité" xfId="12296" builtinId="9" hidden="1"/>
    <cellStyle name="Lien hypertexte visité" xfId="12298" builtinId="9" hidden="1"/>
    <cellStyle name="Lien hypertexte visité" xfId="12300" builtinId="9" hidden="1"/>
    <cellStyle name="Lien hypertexte visité" xfId="12302" builtinId="9" hidden="1"/>
    <cellStyle name="Lien hypertexte visité" xfId="12304" builtinId="9" hidden="1"/>
    <cellStyle name="Lien hypertexte visité" xfId="12306" builtinId="9" hidden="1"/>
    <cellStyle name="Lien hypertexte visité" xfId="12308" builtinId="9" hidden="1"/>
    <cellStyle name="Lien hypertexte visité" xfId="12310" builtinId="9" hidden="1"/>
    <cellStyle name="Lien hypertexte visité" xfId="12312" builtinId="9" hidden="1"/>
    <cellStyle name="Lien hypertexte visité" xfId="12314" builtinId="9" hidden="1"/>
    <cellStyle name="Lien hypertexte visité" xfId="12316" builtinId="9" hidden="1"/>
    <cellStyle name="Lien hypertexte visité" xfId="12318" builtinId="9" hidden="1"/>
    <cellStyle name="Lien hypertexte visité" xfId="12320" builtinId="9" hidden="1"/>
    <cellStyle name="Lien hypertexte visité" xfId="12322" builtinId="9" hidden="1"/>
    <cellStyle name="Lien hypertexte visité" xfId="12324" builtinId="9" hidden="1"/>
    <cellStyle name="Lien hypertexte visité" xfId="12326" builtinId="9" hidden="1"/>
    <cellStyle name="Lien hypertexte visité" xfId="12328" builtinId="9" hidden="1"/>
    <cellStyle name="Lien hypertexte visité" xfId="12330" builtinId="9" hidden="1"/>
    <cellStyle name="Lien hypertexte visité" xfId="12332" builtinId="9" hidden="1"/>
    <cellStyle name="Lien hypertexte visité" xfId="12334" builtinId="9" hidden="1"/>
    <cellStyle name="Lien hypertexte visité" xfId="12336" builtinId="9" hidden="1"/>
    <cellStyle name="Lien hypertexte visité" xfId="12338" builtinId="9" hidden="1"/>
    <cellStyle name="Lien hypertexte visité" xfId="12340" builtinId="9" hidden="1"/>
    <cellStyle name="Lien hypertexte visité" xfId="12342" builtinId="9" hidden="1"/>
    <cellStyle name="Lien hypertexte visité" xfId="12344" builtinId="9" hidden="1"/>
    <cellStyle name="Lien hypertexte visité" xfId="12346" builtinId="9" hidden="1"/>
    <cellStyle name="Lien hypertexte visité" xfId="12348" builtinId="9" hidden="1"/>
    <cellStyle name="Lien hypertexte visité" xfId="12350" builtinId="9" hidden="1"/>
    <cellStyle name="Lien hypertexte visité" xfId="12352" builtinId="9" hidden="1"/>
    <cellStyle name="Lien hypertexte visité" xfId="12354" builtinId="9" hidden="1"/>
    <cellStyle name="Lien hypertexte visité" xfId="12356" builtinId="9" hidden="1"/>
    <cellStyle name="Lien hypertexte visité" xfId="12358" builtinId="9" hidden="1"/>
    <cellStyle name="Lien hypertexte visité" xfId="12360" builtinId="9" hidden="1"/>
    <cellStyle name="Lien hypertexte visité" xfId="12362" builtinId="9" hidden="1"/>
    <cellStyle name="Lien hypertexte visité" xfId="12364" builtinId="9" hidden="1"/>
    <cellStyle name="Lien hypertexte visité" xfId="12366" builtinId="9" hidden="1"/>
    <cellStyle name="Lien hypertexte visité" xfId="12368" builtinId="9" hidden="1"/>
    <cellStyle name="Lien hypertexte visité" xfId="12370" builtinId="9" hidden="1"/>
    <cellStyle name="Lien hypertexte visité" xfId="12372" builtinId="9" hidden="1"/>
    <cellStyle name="Lien hypertexte visité" xfId="12374" builtinId="9" hidden="1"/>
    <cellStyle name="Lien hypertexte visité" xfId="12376" builtinId="9" hidden="1"/>
    <cellStyle name="Lien hypertexte visité" xfId="12378" builtinId="9" hidden="1"/>
    <cellStyle name="Lien hypertexte visité" xfId="12380" builtinId="9" hidden="1"/>
    <cellStyle name="Lien hypertexte visité" xfId="12382" builtinId="9" hidden="1"/>
    <cellStyle name="Lien hypertexte visité" xfId="12384" builtinId="9" hidden="1"/>
    <cellStyle name="Lien hypertexte visité" xfId="12386" builtinId="9" hidden="1"/>
    <cellStyle name="Lien hypertexte visité" xfId="12388" builtinId="9" hidden="1"/>
    <cellStyle name="Lien hypertexte visité" xfId="12390" builtinId="9" hidden="1"/>
    <cellStyle name="Lien hypertexte visité" xfId="12392" builtinId="9" hidden="1"/>
    <cellStyle name="Lien hypertexte visité" xfId="12394" builtinId="9" hidden="1"/>
    <cellStyle name="Lien hypertexte visité" xfId="12396" builtinId="9" hidden="1"/>
    <cellStyle name="Lien hypertexte visité" xfId="12398" builtinId="9" hidden="1"/>
    <cellStyle name="Lien hypertexte visité" xfId="12400" builtinId="9" hidden="1"/>
    <cellStyle name="Lien hypertexte visité" xfId="12402" builtinId="9" hidden="1"/>
    <cellStyle name="Lien hypertexte visité" xfId="12404" builtinId="9" hidden="1"/>
    <cellStyle name="Lien hypertexte visité" xfId="12406" builtinId="9" hidden="1"/>
    <cellStyle name="Lien hypertexte visité" xfId="12408" builtinId="9" hidden="1"/>
    <cellStyle name="Lien hypertexte visité" xfId="12410" builtinId="9" hidden="1"/>
    <cellStyle name="Lien hypertexte visité" xfId="12412" builtinId="9" hidden="1"/>
    <cellStyle name="Lien hypertexte visité" xfId="12414" builtinId="9" hidden="1"/>
    <cellStyle name="Lien hypertexte visité" xfId="12416" builtinId="9" hidden="1"/>
    <cellStyle name="Lien hypertexte visité" xfId="12418" builtinId="9" hidden="1"/>
    <cellStyle name="Lien hypertexte visité" xfId="12420" builtinId="9" hidden="1"/>
    <cellStyle name="Lien hypertexte visité" xfId="12422" builtinId="9" hidden="1"/>
    <cellStyle name="Lien hypertexte visité" xfId="12424" builtinId="9" hidden="1"/>
    <cellStyle name="Lien hypertexte visité" xfId="12426" builtinId="9" hidden="1"/>
    <cellStyle name="Lien hypertexte visité" xfId="12428" builtinId="9" hidden="1"/>
    <cellStyle name="Lien hypertexte visité" xfId="12430" builtinId="9" hidden="1"/>
    <cellStyle name="Lien hypertexte visité" xfId="12432" builtinId="9" hidden="1"/>
    <cellStyle name="Lien hypertexte visité" xfId="12434" builtinId="9" hidden="1"/>
    <cellStyle name="Lien hypertexte visité" xfId="12436" builtinId="9" hidden="1"/>
    <cellStyle name="Lien hypertexte visité" xfId="12438" builtinId="9" hidden="1"/>
    <cellStyle name="Lien hypertexte visité" xfId="12440" builtinId="9" hidden="1"/>
    <cellStyle name="Lien hypertexte visité" xfId="12442" builtinId="9" hidden="1"/>
    <cellStyle name="Lien hypertexte visité" xfId="12444" builtinId="9" hidden="1"/>
    <cellStyle name="Lien hypertexte visité" xfId="12446" builtinId="9" hidden="1"/>
    <cellStyle name="Lien hypertexte visité" xfId="12448" builtinId="9" hidden="1"/>
    <cellStyle name="Lien hypertexte visité" xfId="12450" builtinId="9" hidden="1"/>
    <cellStyle name="Lien hypertexte visité" xfId="12452" builtinId="9" hidden="1"/>
    <cellStyle name="Lien hypertexte visité" xfId="12454" builtinId="9" hidden="1"/>
    <cellStyle name="Lien hypertexte visité" xfId="12456" builtinId="9" hidden="1"/>
    <cellStyle name="Lien hypertexte visité" xfId="12458" builtinId="9" hidden="1"/>
    <cellStyle name="Lien hypertexte visité" xfId="12460" builtinId="9" hidden="1"/>
    <cellStyle name="Lien hypertexte visité" xfId="12462" builtinId="9" hidden="1"/>
    <cellStyle name="Lien hypertexte visité" xfId="12464" builtinId="9" hidden="1"/>
    <cellStyle name="Lien hypertexte visité" xfId="12466" builtinId="9" hidden="1"/>
    <cellStyle name="Lien hypertexte visité" xfId="12468" builtinId="9" hidden="1"/>
    <cellStyle name="Lien hypertexte visité" xfId="12470" builtinId="9" hidden="1"/>
    <cellStyle name="Lien hypertexte visité" xfId="12472" builtinId="9" hidden="1"/>
    <cellStyle name="Lien hypertexte visité" xfId="12474" builtinId="9" hidden="1"/>
    <cellStyle name="Lien hypertexte visité" xfId="12476" builtinId="9" hidden="1"/>
    <cellStyle name="Lien hypertexte visité" xfId="12478" builtinId="9" hidden="1"/>
    <cellStyle name="Lien hypertexte visité" xfId="12480" builtinId="9" hidden="1"/>
    <cellStyle name="Lien hypertexte visité" xfId="12482" builtinId="9" hidden="1"/>
    <cellStyle name="Lien hypertexte visité" xfId="12484" builtinId="9" hidden="1"/>
    <cellStyle name="Lien hypertexte visité" xfId="12486" builtinId="9" hidden="1"/>
    <cellStyle name="Lien hypertexte visité" xfId="12488" builtinId="9" hidden="1"/>
    <cellStyle name="Lien hypertexte visité" xfId="12490" builtinId="9" hidden="1"/>
    <cellStyle name="Lien hypertexte visité" xfId="12492" builtinId="9" hidden="1"/>
    <cellStyle name="Lien hypertexte visité" xfId="12494" builtinId="9" hidden="1"/>
    <cellStyle name="Lien hypertexte visité" xfId="12496" builtinId="9" hidden="1"/>
    <cellStyle name="Lien hypertexte visité" xfId="12498" builtinId="9" hidden="1"/>
    <cellStyle name="Lien hypertexte visité" xfId="12500" builtinId="9" hidden="1"/>
    <cellStyle name="Lien hypertexte visité" xfId="12502" builtinId="9" hidden="1"/>
    <cellStyle name="Lien hypertexte visité" xfId="12504" builtinId="9" hidden="1"/>
    <cellStyle name="Lien hypertexte visité" xfId="12506" builtinId="9" hidden="1"/>
    <cellStyle name="Lien hypertexte visité" xfId="12508" builtinId="9" hidden="1"/>
    <cellStyle name="Lien hypertexte visité" xfId="12510" builtinId="9" hidden="1"/>
    <cellStyle name="Lien hypertexte visité" xfId="12512" builtinId="9" hidden="1"/>
    <cellStyle name="Lien hypertexte visité" xfId="12514" builtinId="9" hidden="1"/>
    <cellStyle name="Lien hypertexte visité" xfId="12516" builtinId="9" hidden="1"/>
    <cellStyle name="Lien hypertexte visité" xfId="12518" builtinId="9" hidden="1"/>
    <cellStyle name="Lien hypertexte visité" xfId="12520" builtinId="9" hidden="1"/>
    <cellStyle name="Lien hypertexte visité" xfId="12522" builtinId="9" hidden="1"/>
    <cellStyle name="Lien hypertexte visité" xfId="12524" builtinId="9" hidden="1"/>
    <cellStyle name="Lien hypertexte visité" xfId="12526" builtinId="9" hidden="1"/>
    <cellStyle name="Lien hypertexte visité" xfId="12528" builtinId="9" hidden="1"/>
    <cellStyle name="Lien hypertexte visité" xfId="12530" builtinId="9" hidden="1"/>
    <cellStyle name="Lien hypertexte visité" xfId="12532" builtinId="9" hidden="1"/>
    <cellStyle name="Lien hypertexte visité" xfId="12534" builtinId="9" hidden="1"/>
    <cellStyle name="Lien hypertexte visité" xfId="12536" builtinId="9" hidden="1"/>
    <cellStyle name="Lien hypertexte visité" xfId="12538" builtinId="9" hidden="1"/>
    <cellStyle name="Lien hypertexte visité" xfId="12540" builtinId="9" hidden="1"/>
    <cellStyle name="Lien hypertexte visité" xfId="12542" builtinId="9" hidden="1"/>
    <cellStyle name="Lien hypertexte visité" xfId="12544" builtinId="9" hidden="1"/>
    <cellStyle name="Lien hypertexte visité" xfId="12546" builtinId="9" hidden="1"/>
    <cellStyle name="Lien hypertexte visité" xfId="12548" builtinId="9" hidden="1"/>
    <cellStyle name="Lien hypertexte visité" xfId="12550" builtinId="9" hidden="1"/>
    <cellStyle name="Lien hypertexte visité" xfId="12552" builtinId="9" hidden="1"/>
    <cellStyle name="Lien hypertexte visité" xfId="12554" builtinId="9" hidden="1"/>
    <cellStyle name="Lien hypertexte visité" xfId="12556" builtinId="9" hidden="1"/>
    <cellStyle name="Lien hypertexte visité" xfId="12558" builtinId="9" hidden="1"/>
    <cellStyle name="Lien hypertexte visité" xfId="12560" builtinId="9" hidden="1"/>
    <cellStyle name="Lien hypertexte visité" xfId="12562" builtinId="9" hidden="1"/>
    <cellStyle name="Lien hypertexte visité" xfId="12564" builtinId="9" hidden="1"/>
    <cellStyle name="Lien hypertexte visité" xfId="12566" builtinId="9" hidden="1"/>
    <cellStyle name="Lien hypertexte visité" xfId="12568" builtinId="9" hidden="1"/>
    <cellStyle name="Lien hypertexte visité" xfId="12570" builtinId="9" hidden="1"/>
    <cellStyle name="Lien hypertexte visité" xfId="12572" builtinId="9" hidden="1"/>
    <cellStyle name="Lien hypertexte visité" xfId="12574" builtinId="9" hidden="1"/>
    <cellStyle name="Lien hypertexte visité" xfId="12576" builtinId="9" hidden="1"/>
    <cellStyle name="Lien hypertexte visité" xfId="12578" builtinId="9" hidden="1"/>
    <cellStyle name="Lien hypertexte visité" xfId="12580" builtinId="9" hidden="1"/>
    <cellStyle name="Lien hypertexte visité" xfId="12582" builtinId="9" hidden="1"/>
    <cellStyle name="Lien hypertexte visité" xfId="12584" builtinId="9" hidden="1"/>
    <cellStyle name="Lien hypertexte visité" xfId="12586" builtinId="9" hidden="1"/>
    <cellStyle name="Lien hypertexte visité" xfId="12588" builtinId="9" hidden="1"/>
    <cellStyle name="Lien hypertexte visité" xfId="12590" builtinId="9" hidden="1"/>
    <cellStyle name="Lien hypertexte visité" xfId="12592" builtinId="9" hidden="1"/>
    <cellStyle name="Lien hypertexte visité" xfId="12594" builtinId="9" hidden="1"/>
    <cellStyle name="Lien hypertexte visité" xfId="12596" builtinId="9" hidden="1"/>
    <cellStyle name="Lien hypertexte visité" xfId="12598" builtinId="9" hidden="1"/>
    <cellStyle name="Lien hypertexte visité" xfId="12600" builtinId="9" hidden="1"/>
    <cellStyle name="Lien hypertexte visité" xfId="12602" builtinId="9" hidden="1"/>
    <cellStyle name="Lien hypertexte visité" xfId="12604" builtinId="9" hidden="1"/>
    <cellStyle name="Lien hypertexte visité" xfId="12606" builtinId="9" hidden="1"/>
    <cellStyle name="Lien hypertexte visité" xfId="12608" builtinId="9" hidden="1"/>
    <cellStyle name="Lien hypertexte visité" xfId="12610" builtinId="9" hidden="1"/>
    <cellStyle name="Lien hypertexte visité" xfId="12612" builtinId="9" hidden="1"/>
    <cellStyle name="Lien hypertexte visité" xfId="12614" builtinId="9" hidden="1"/>
    <cellStyle name="Lien hypertexte visité" xfId="12616" builtinId="9" hidden="1"/>
    <cellStyle name="Lien hypertexte visité" xfId="12618" builtinId="9" hidden="1"/>
    <cellStyle name="Lien hypertexte visité" xfId="12620" builtinId="9" hidden="1"/>
    <cellStyle name="Lien hypertexte visité" xfId="12622" builtinId="9" hidden="1"/>
    <cellStyle name="Lien hypertexte visité" xfId="12624" builtinId="9" hidden="1"/>
    <cellStyle name="Lien hypertexte visité" xfId="12626" builtinId="9" hidden="1"/>
    <cellStyle name="Lien hypertexte visité" xfId="12628" builtinId="9" hidden="1"/>
    <cellStyle name="Lien hypertexte visité" xfId="12630" builtinId="9" hidden="1"/>
    <cellStyle name="Lien hypertexte visité" xfId="12632" builtinId="9" hidden="1"/>
    <cellStyle name="Lien hypertexte visité" xfId="12634" builtinId="9" hidden="1"/>
    <cellStyle name="Lien hypertexte visité" xfId="12636" builtinId="9" hidden="1"/>
    <cellStyle name="Lien hypertexte visité" xfId="12638" builtinId="9" hidden="1"/>
    <cellStyle name="Lien hypertexte visité" xfId="12640" builtinId="9" hidden="1"/>
    <cellStyle name="Lien hypertexte visité" xfId="12642" builtinId="9" hidden="1"/>
    <cellStyle name="Lien hypertexte visité" xfId="12644" builtinId="9" hidden="1"/>
    <cellStyle name="Lien hypertexte visité" xfId="12646" builtinId="9" hidden="1"/>
    <cellStyle name="Lien hypertexte visité" xfId="12648" builtinId="9" hidden="1"/>
    <cellStyle name="Lien hypertexte visité" xfId="12650" builtinId="9" hidden="1"/>
    <cellStyle name="Lien hypertexte visité" xfId="12652" builtinId="9" hidden="1"/>
    <cellStyle name="Lien hypertexte visité" xfId="12654" builtinId="9" hidden="1"/>
    <cellStyle name="Lien hypertexte visité" xfId="12656" builtinId="9" hidden="1"/>
    <cellStyle name="Lien hypertexte visité" xfId="12658" builtinId="9" hidden="1"/>
    <cellStyle name="Lien hypertexte visité" xfId="12660" builtinId="9" hidden="1"/>
    <cellStyle name="Lien hypertexte visité" xfId="12662" builtinId="9" hidden="1"/>
    <cellStyle name="Lien hypertexte visité" xfId="12664" builtinId="9" hidden="1"/>
    <cellStyle name="Lien hypertexte visité" xfId="12666" builtinId="9" hidden="1"/>
    <cellStyle name="Lien hypertexte visité" xfId="12668" builtinId="9" hidden="1"/>
    <cellStyle name="Lien hypertexte visité" xfId="12670" builtinId="9" hidden="1"/>
    <cellStyle name="Lien hypertexte visité" xfId="12672" builtinId="9" hidden="1"/>
    <cellStyle name="Lien hypertexte visité" xfId="12674" builtinId="9" hidden="1"/>
    <cellStyle name="Lien hypertexte visité" xfId="12676" builtinId="9" hidden="1"/>
    <cellStyle name="Lien hypertexte visité" xfId="12678" builtinId="9" hidden="1"/>
    <cellStyle name="Lien hypertexte visité" xfId="12680" builtinId="9" hidden="1"/>
    <cellStyle name="Lien hypertexte visité" xfId="12682" builtinId="9" hidden="1"/>
    <cellStyle name="Lien hypertexte visité" xfId="12684" builtinId="9" hidden="1"/>
    <cellStyle name="Lien hypertexte visité" xfId="12686" builtinId="9" hidden="1"/>
    <cellStyle name="Lien hypertexte visité" xfId="12688" builtinId="9" hidden="1"/>
    <cellStyle name="Lien hypertexte visité" xfId="12690" builtinId="9" hidden="1"/>
    <cellStyle name="Lien hypertexte visité" xfId="12692" builtinId="9" hidden="1"/>
    <cellStyle name="Lien hypertexte visité" xfId="12694" builtinId="9" hidden="1"/>
    <cellStyle name="Lien hypertexte visité" xfId="12696" builtinId="9" hidden="1"/>
    <cellStyle name="Lien hypertexte visité" xfId="12698" builtinId="9" hidden="1"/>
    <cellStyle name="Lien hypertexte visité" xfId="12700" builtinId="9" hidden="1"/>
    <cellStyle name="Lien hypertexte visité" xfId="12702" builtinId="9" hidden="1"/>
    <cellStyle name="Lien hypertexte visité" xfId="12704" builtinId="9" hidden="1"/>
    <cellStyle name="Lien hypertexte visité" xfId="12706" builtinId="9" hidden="1"/>
    <cellStyle name="Lien hypertexte visité" xfId="12708" builtinId="9" hidden="1"/>
    <cellStyle name="Lien hypertexte visité" xfId="12710" builtinId="9" hidden="1"/>
    <cellStyle name="Lien hypertexte visité" xfId="12712" builtinId="9" hidden="1"/>
    <cellStyle name="Lien hypertexte visité" xfId="12714" builtinId="9" hidden="1"/>
    <cellStyle name="Lien hypertexte visité" xfId="12716" builtinId="9" hidden="1"/>
    <cellStyle name="Lien hypertexte visité" xfId="12718" builtinId="9" hidden="1"/>
    <cellStyle name="Lien hypertexte visité" xfId="12720" builtinId="9" hidden="1"/>
    <cellStyle name="Lien hypertexte visité" xfId="12722" builtinId="9" hidden="1"/>
    <cellStyle name="Lien hypertexte visité" xfId="12724" builtinId="9" hidden="1"/>
    <cellStyle name="Lien hypertexte visité" xfId="12726" builtinId="9" hidden="1"/>
    <cellStyle name="Lien hypertexte visité" xfId="12728" builtinId="9" hidden="1"/>
    <cellStyle name="Lien hypertexte visité" xfId="12730" builtinId="9" hidden="1"/>
    <cellStyle name="Lien hypertexte visité" xfId="12732" builtinId="9" hidden="1"/>
    <cellStyle name="Lien hypertexte visité" xfId="12734" builtinId="9" hidden="1"/>
    <cellStyle name="Lien hypertexte visité" xfId="12736" builtinId="9" hidden="1"/>
    <cellStyle name="Lien hypertexte visité" xfId="12738" builtinId="9" hidden="1"/>
    <cellStyle name="Lien hypertexte visité" xfId="12740" builtinId="9" hidden="1"/>
    <cellStyle name="Lien hypertexte visité" xfId="12742" builtinId="9" hidden="1"/>
    <cellStyle name="Lien hypertexte visité" xfId="12744" builtinId="9" hidden="1"/>
    <cellStyle name="Lien hypertexte visité" xfId="12746" builtinId="9" hidden="1"/>
    <cellStyle name="Lien hypertexte visité" xfId="12748" builtinId="9" hidden="1"/>
    <cellStyle name="Lien hypertexte visité" xfId="12750" builtinId="9" hidden="1"/>
    <cellStyle name="Lien hypertexte visité" xfId="12752" builtinId="9" hidden="1"/>
    <cellStyle name="Lien hypertexte visité" xfId="12754" builtinId="9" hidden="1"/>
    <cellStyle name="Lien hypertexte visité" xfId="12756" builtinId="9" hidden="1"/>
    <cellStyle name="Lien hypertexte visité" xfId="12758" builtinId="9" hidden="1"/>
    <cellStyle name="Lien hypertexte visité" xfId="12760" builtinId="9" hidden="1"/>
    <cellStyle name="Lien hypertexte visité" xfId="12762" builtinId="9" hidden="1"/>
    <cellStyle name="Lien hypertexte visité" xfId="12764" builtinId="9" hidden="1"/>
    <cellStyle name="Lien hypertexte visité" xfId="12766" builtinId="9" hidden="1"/>
    <cellStyle name="Lien hypertexte visité" xfId="12768" builtinId="9" hidden="1"/>
    <cellStyle name="Lien hypertexte visité" xfId="12770" builtinId="9" hidden="1"/>
    <cellStyle name="Lien hypertexte visité" xfId="12772" builtinId="9" hidden="1"/>
    <cellStyle name="Lien hypertexte visité" xfId="12774" builtinId="9" hidden="1"/>
    <cellStyle name="Lien hypertexte visité" xfId="12776" builtinId="9" hidden="1"/>
    <cellStyle name="Lien hypertexte visité" xfId="12778" builtinId="9" hidden="1"/>
    <cellStyle name="Lien hypertexte visité" xfId="12780" builtinId="9" hidden="1"/>
    <cellStyle name="Lien hypertexte visité" xfId="12782" builtinId="9" hidden="1"/>
    <cellStyle name="Lien hypertexte visité" xfId="12784" builtinId="9" hidden="1"/>
    <cellStyle name="Lien hypertexte visité" xfId="12786" builtinId="9" hidden="1"/>
    <cellStyle name="Lien hypertexte visité" xfId="12788" builtinId="9" hidden="1"/>
    <cellStyle name="Lien hypertexte visité" xfId="12790" builtinId="9" hidden="1"/>
    <cellStyle name="Lien hypertexte visité" xfId="12792" builtinId="9" hidden="1"/>
    <cellStyle name="Lien hypertexte visité" xfId="12794" builtinId="9" hidden="1"/>
    <cellStyle name="Lien hypertexte visité" xfId="12796" builtinId="9" hidden="1"/>
    <cellStyle name="Lien hypertexte visité" xfId="12798" builtinId="9" hidden="1"/>
    <cellStyle name="Lien hypertexte visité" xfId="12800" builtinId="9" hidden="1"/>
    <cellStyle name="Lien hypertexte visité" xfId="12802" builtinId="9" hidden="1"/>
    <cellStyle name="Lien hypertexte visité" xfId="12804" builtinId="9" hidden="1"/>
    <cellStyle name="Lien hypertexte visité" xfId="12806" builtinId="9" hidden="1"/>
    <cellStyle name="Lien hypertexte visité" xfId="12808" builtinId="9" hidden="1"/>
    <cellStyle name="Lien hypertexte visité" xfId="12810" builtinId="9" hidden="1"/>
    <cellStyle name="Lien hypertexte visité" xfId="12812" builtinId="9" hidden="1"/>
    <cellStyle name="Lien hypertexte visité" xfId="12814" builtinId="9" hidden="1"/>
    <cellStyle name="Lien hypertexte visité" xfId="12816" builtinId="9" hidden="1"/>
    <cellStyle name="Lien hypertexte visité" xfId="12818" builtinId="9" hidden="1"/>
    <cellStyle name="Lien hypertexte visité" xfId="12820" builtinId="9" hidden="1"/>
    <cellStyle name="Lien hypertexte visité" xfId="12822" builtinId="9" hidden="1"/>
    <cellStyle name="Lien hypertexte visité" xfId="12824" builtinId="9" hidden="1"/>
    <cellStyle name="Lien hypertexte visité" xfId="12826" builtinId="9" hidden="1"/>
    <cellStyle name="Lien hypertexte visité" xfId="12828" builtinId="9" hidden="1"/>
    <cellStyle name="Lien hypertexte visité" xfId="12830" builtinId="9" hidden="1"/>
    <cellStyle name="Lien hypertexte visité" xfId="12832" builtinId="9" hidden="1"/>
    <cellStyle name="Lien hypertexte visité" xfId="12834" builtinId="9" hidden="1"/>
    <cellStyle name="Lien hypertexte visité" xfId="12836" builtinId="9" hidden="1"/>
    <cellStyle name="Lien hypertexte visité" xfId="12838" builtinId="9" hidden="1"/>
    <cellStyle name="Lien hypertexte visité" xfId="12840" builtinId="9" hidden="1"/>
    <cellStyle name="Lien hypertexte visité" xfId="12842" builtinId="9" hidden="1"/>
    <cellStyle name="Lien hypertexte visité" xfId="12844" builtinId="9" hidden="1"/>
    <cellStyle name="Lien hypertexte visité" xfId="12846" builtinId="9" hidden="1"/>
    <cellStyle name="Lien hypertexte visité" xfId="12848" builtinId="9" hidden="1"/>
    <cellStyle name="Lien hypertexte visité" xfId="12850" builtinId="9" hidden="1"/>
    <cellStyle name="Lien hypertexte visité" xfId="12852" builtinId="9" hidden="1"/>
    <cellStyle name="Lien hypertexte visité" xfId="12854" builtinId="9" hidden="1"/>
    <cellStyle name="Lien hypertexte visité" xfId="12856" builtinId="9" hidden="1"/>
    <cellStyle name="Lien hypertexte visité" xfId="12858" builtinId="9" hidden="1"/>
    <cellStyle name="Lien hypertexte visité" xfId="12860" builtinId="9" hidden="1"/>
    <cellStyle name="Lien hypertexte visité" xfId="12862" builtinId="9" hidden="1"/>
    <cellStyle name="Lien hypertexte visité" xfId="12864" builtinId="9" hidden="1"/>
    <cellStyle name="Lien hypertexte visité" xfId="12866" builtinId="9" hidden="1"/>
    <cellStyle name="Lien hypertexte visité" xfId="12868" builtinId="9" hidden="1"/>
    <cellStyle name="Lien hypertexte visité" xfId="12870" builtinId="9" hidden="1"/>
    <cellStyle name="Lien hypertexte visité" xfId="12872" builtinId="9" hidden="1"/>
    <cellStyle name="Lien hypertexte visité" xfId="12874" builtinId="9" hidden="1"/>
    <cellStyle name="Lien hypertexte visité" xfId="12876" builtinId="9" hidden="1"/>
    <cellStyle name="Lien hypertexte visité" xfId="12878" builtinId="9" hidden="1"/>
    <cellStyle name="Lien hypertexte visité" xfId="12880" builtinId="9" hidden="1"/>
    <cellStyle name="Lien hypertexte visité" xfId="12882" builtinId="9" hidden="1"/>
    <cellStyle name="Lien hypertexte visité" xfId="12884" builtinId="9" hidden="1"/>
    <cellStyle name="Lien hypertexte visité" xfId="12886" builtinId="9" hidden="1"/>
    <cellStyle name="Lien hypertexte visité" xfId="12888" builtinId="9" hidden="1"/>
    <cellStyle name="Lien hypertexte visité" xfId="12890" builtinId="9" hidden="1"/>
    <cellStyle name="Lien hypertexte visité" xfId="12892" builtinId="9" hidden="1"/>
    <cellStyle name="Lien hypertexte visité" xfId="12894" builtinId="9" hidden="1"/>
    <cellStyle name="Lien hypertexte visité" xfId="12896" builtinId="9" hidden="1"/>
    <cellStyle name="Lien hypertexte visité" xfId="12898" builtinId="9" hidden="1"/>
    <cellStyle name="Lien hypertexte visité" xfId="12900" builtinId="9" hidden="1"/>
    <cellStyle name="Lien hypertexte visité" xfId="12902" builtinId="9" hidden="1"/>
    <cellStyle name="Lien hypertexte visité" xfId="12904" builtinId="9" hidden="1"/>
    <cellStyle name="Lien hypertexte visité" xfId="12906" builtinId="9" hidden="1"/>
    <cellStyle name="Lien hypertexte visité" xfId="12908" builtinId="9" hidden="1"/>
    <cellStyle name="Lien hypertexte visité" xfId="12910" builtinId="9" hidden="1"/>
    <cellStyle name="Lien hypertexte visité" xfId="12912" builtinId="9" hidden="1"/>
    <cellStyle name="Lien hypertexte visité" xfId="12914" builtinId="9" hidden="1"/>
    <cellStyle name="Lien hypertexte visité" xfId="12916" builtinId="9" hidden="1"/>
    <cellStyle name="Lien hypertexte visité" xfId="12918" builtinId="9" hidden="1"/>
    <cellStyle name="Lien hypertexte visité" xfId="12920" builtinId="9" hidden="1"/>
    <cellStyle name="Lien hypertexte visité" xfId="12922" builtinId="9" hidden="1"/>
    <cellStyle name="Lien hypertexte visité" xfId="12924" builtinId="9" hidden="1"/>
    <cellStyle name="Lien hypertexte visité" xfId="12926" builtinId="9" hidden="1"/>
    <cellStyle name="Lien hypertexte visité" xfId="12928" builtinId="9" hidden="1"/>
    <cellStyle name="Lien hypertexte visité" xfId="12930" builtinId="9" hidden="1"/>
    <cellStyle name="Lien hypertexte visité" xfId="12932" builtinId="9" hidden="1"/>
    <cellStyle name="Lien hypertexte visité" xfId="12934" builtinId="9" hidden="1"/>
    <cellStyle name="Lien hypertexte visité" xfId="12936" builtinId="9" hidden="1"/>
    <cellStyle name="Lien hypertexte visité" xfId="12938" builtinId="9" hidden="1"/>
    <cellStyle name="Lien hypertexte visité" xfId="12940" builtinId="9" hidden="1"/>
    <cellStyle name="Lien hypertexte visité" xfId="12942" builtinId="9" hidden="1"/>
    <cellStyle name="Lien hypertexte visité" xfId="12944" builtinId="9" hidden="1"/>
    <cellStyle name="Lien hypertexte visité" xfId="12946" builtinId="9" hidden="1"/>
    <cellStyle name="Lien hypertexte visité" xfId="12948" builtinId="9" hidden="1"/>
    <cellStyle name="Lien hypertexte visité" xfId="12950" builtinId="9" hidden="1"/>
    <cellStyle name="Lien hypertexte visité" xfId="12952" builtinId="9" hidden="1"/>
    <cellStyle name="Lien hypertexte visité" xfId="12954" builtinId="9" hidden="1"/>
    <cellStyle name="Lien hypertexte visité" xfId="12956" builtinId="9" hidden="1"/>
    <cellStyle name="Lien hypertexte visité" xfId="12958" builtinId="9" hidden="1"/>
    <cellStyle name="Lien hypertexte visité" xfId="12960" builtinId="9" hidden="1"/>
    <cellStyle name="Lien hypertexte visité" xfId="12962" builtinId="9" hidden="1"/>
    <cellStyle name="Lien hypertexte visité" xfId="12964" builtinId="9" hidden="1"/>
    <cellStyle name="Lien hypertexte visité" xfId="12966" builtinId="9" hidden="1"/>
    <cellStyle name="Lien hypertexte visité" xfId="12968" builtinId="9" hidden="1"/>
    <cellStyle name="Lien hypertexte visité" xfId="12970" builtinId="9" hidden="1"/>
    <cellStyle name="Lien hypertexte visité" xfId="12972" builtinId="9" hidden="1"/>
    <cellStyle name="Lien hypertexte visité" xfId="12974" builtinId="9" hidden="1"/>
    <cellStyle name="Lien hypertexte visité" xfId="12976" builtinId="9" hidden="1"/>
    <cellStyle name="Lien hypertexte visité" xfId="12978" builtinId="9" hidden="1"/>
    <cellStyle name="Lien hypertexte visité" xfId="12980" builtinId="9" hidden="1"/>
    <cellStyle name="Lien hypertexte visité" xfId="12982" builtinId="9" hidden="1"/>
    <cellStyle name="Lien hypertexte visité" xfId="12984" builtinId="9" hidden="1"/>
    <cellStyle name="Lien hypertexte visité" xfId="12986" builtinId="9" hidden="1"/>
    <cellStyle name="Lien hypertexte visité" xfId="12988" builtinId="9" hidden="1"/>
    <cellStyle name="Lien hypertexte visité" xfId="12990" builtinId="9" hidden="1"/>
    <cellStyle name="Lien hypertexte visité" xfId="12992" builtinId="9" hidden="1"/>
    <cellStyle name="Lien hypertexte visité" xfId="12994" builtinId="9" hidden="1"/>
    <cellStyle name="Lien hypertexte visité" xfId="12996" builtinId="9" hidden="1"/>
    <cellStyle name="Lien hypertexte visité" xfId="12998" builtinId="9" hidden="1"/>
    <cellStyle name="Lien hypertexte visité" xfId="13000" builtinId="9" hidden="1"/>
    <cellStyle name="Lien hypertexte visité" xfId="13002" builtinId="9" hidden="1"/>
    <cellStyle name="Lien hypertexte visité" xfId="13004" builtinId="9" hidden="1"/>
    <cellStyle name="Lien hypertexte visité" xfId="13006" builtinId="9" hidden="1"/>
    <cellStyle name="Lien hypertexte visité" xfId="13008" builtinId="9" hidden="1"/>
    <cellStyle name="Lien hypertexte visité" xfId="13010" builtinId="9" hidden="1"/>
    <cellStyle name="Lien hypertexte visité" xfId="13012" builtinId="9" hidden="1"/>
    <cellStyle name="Lien hypertexte visité" xfId="13014" builtinId="9" hidden="1"/>
    <cellStyle name="Lien hypertexte visité" xfId="13016" builtinId="9" hidden="1"/>
    <cellStyle name="Lien hypertexte visité" xfId="13018" builtinId="9" hidden="1"/>
    <cellStyle name="Lien hypertexte visité" xfId="13020" builtinId="9" hidden="1"/>
    <cellStyle name="Lien hypertexte visité" xfId="13022" builtinId="9" hidden="1"/>
    <cellStyle name="Lien hypertexte visité" xfId="13024" builtinId="9" hidden="1"/>
    <cellStyle name="Lien hypertexte visité" xfId="13026" builtinId="9" hidden="1"/>
    <cellStyle name="Lien hypertexte visité" xfId="13028" builtinId="9" hidden="1"/>
    <cellStyle name="Lien hypertexte visité" xfId="13030" builtinId="9" hidden="1"/>
    <cellStyle name="Lien hypertexte visité" xfId="13032" builtinId="9" hidden="1"/>
    <cellStyle name="Lien hypertexte visité" xfId="13034" builtinId="9" hidden="1"/>
    <cellStyle name="Lien hypertexte visité" xfId="13036" builtinId="9" hidden="1"/>
    <cellStyle name="Lien hypertexte visité" xfId="13038" builtinId="9" hidden="1"/>
    <cellStyle name="Lien hypertexte visité" xfId="13040" builtinId="9" hidden="1"/>
    <cellStyle name="Lien hypertexte visité" xfId="13042" builtinId="9" hidden="1"/>
    <cellStyle name="Lien hypertexte visité" xfId="13044" builtinId="9" hidden="1"/>
    <cellStyle name="Lien hypertexte visité" xfId="13046" builtinId="9" hidden="1"/>
    <cellStyle name="Lien hypertexte visité" xfId="13048" builtinId="9" hidden="1"/>
    <cellStyle name="Lien hypertexte visité" xfId="13050" builtinId="9" hidden="1"/>
    <cellStyle name="Lien hypertexte visité" xfId="13052" builtinId="9" hidden="1"/>
    <cellStyle name="Lien hypertexte visité" xfId="13054" builtinId="9" hidden="1"/>
    <cellStyle name="Lien hypertexte visité" xfId="13056" builtinId="9" hidden="1"/>
    <cellStyle name="Lien hypertexte visité" xfId="13058" builtinId="9" hidden="1"/>
    <cellStyle name="Lien hypertexte visité" xfId="13060" builtinId="9" hidden="1"/>
    <cellStyle name="Lien hypertexte visité" xfId="13062" builtinId="9" hidden="1"/>
    <cellStyle name="Lien hypertexte visité" xfId="13064" builtinId="9" hidden="1"/>
    <cellStyle name="Lien hypertexte visité" xfId="13066" builtinId="9" hidden="1"/>
    <cellStyle name="Lien hypertexte visité" xfId="13068" builtinId="9" hidden="1"/>
    <cellStyle name="Lien hypertexte visité" xfId="13070" builtinId="9" hidden="1"/>
    <cellStyle name="Lien hypertexte visité" xfId="13072" builtinId="9" hidden="1"/>
    <cellStyle name="Lien hypertexte visité" xfId="13074" builtinId="9" hidden="1"/>
    <cellStyle name="Lien hypertexte visité" xfId="13076" builtinId="9" hidden="1"/>
    <cellStyle name="Lien hypertexte visité" xfId="13078" builtinId="9" hidden="1"/>
    <cellStyle name="Lien hypertexte visité" xfId="13080" builtinId="9" hidden="1"/>
    <cellStyle name="Lien hypertexte visité" xfId="13082" builtinId="9" hidden="1"/>
    <cellStyle name="Lien hypertexte visité" xfId="13084" builtinId="9" hidden="1"/>
    <cellStyle name="Lien hypertexte visité" xfId="13086" builtinId="9" hidden="1"/>
    <cellStyle name="Lien hypertexte visité" xfId="13088" builtinId="9" hidden="1"/>
    <cellStyle name="Lien hypertexte visité" xfId="13090" builtinId="9" hidden="1"/>
    <cellStyle name="Lien hypertexte visité" xfId="13092" builtinId="9" hidden="1"/>
    <cellStyle name="Lien hypertexte visité" xfId="13094" builtinId="9" hidden="1"/>
    <cellStyle name="Lien hypertexte visité" xfId="13096" builtinId="9" hidden="1"/>
    <cellStyle name="Lien hypertexte visité" xfId="13098" builtinId="9" hidden="1"/>
    <cellStyle name="Lien hypertexte visité" xfId="13100" builtinId="9" hidden="1"/>
    <cellStyle name="Lien hypertexte visité" xfId="13102" builtinId="9" hidden="1"/>
    <cellStyle name="Lien hypertexte visité" xfId="13104" builtinId="9" hidden="1"/>
    <cellStyle name="Lien hypertexte visité" xfId="13106" builtinId="9" hidden="1"/>
    <cellStyle name="Lien hypertexte visité" xfId="13108" builtinId="9" hidden="1"/>
    <cellStyle name="Lien hypertexte visité" xfId="13110" builtinId="9" hidden="1"/>
    <cellStyle name="Lien hypertexte visité" xfId="13112" builtinId="9" hidden="1"/>
    <cellStyle name="Lien hypertexte visité" xfId="13114" builtinId="9" hidden="1"/>
    <cellStyle name="Lien hypertexte visité" xfId="13116" builtinId="9" hidden="1"/>
    <cellStyle name="Lien hypertexte visité" xfId="13118" builtinId="9" hidden="1"/>
    <cellStyle name="Lien hypertexte visité" xfId="13120" builtinId="9" hidden="1"/>
    <cellStyle name="Lien hypertexte visité" xfId="13122" builtinId="9" hidden="1"/>
    <cellStyle name="Lien hypertexte visité" xfId="13124" builtinId="9" hidden="1"/>
    <cellStyle name="Lien hypertexte visité" xfId="13126" builtinId="9" hidden="1"/>
    <cellStyle name="Lien hypertexte visité" xfId="13128" builtinId="9" hidden="1"/>
    <cellStyle name="Lien hypertexte visité" xfId="13130" builtinId="9" hidden="1"/>
    <cellStyle name="Lien hypertexte visité" xfId="13132" builtinId="9" hidden="1"/>
    <cellStyle name="Lien hypertexte visité" xfId="13134" builtinId="9" hidden="1"/>
    <cellStyle name="Lien hypertexte visité" xfId="13136" builtinId="9" hidden="1"/>
    <cellStyle name="Lien hypertexte visité" xfId="13138" builtinId="9" hidden="1"/>
    <cellStyle name="Lien hypertexte visité" xfId="13140" builtinId="9" hidden="1"/>
    <cellStyle name="Lien hypertexte visité" xfId="13142" builtinId="9" hidden="1"/>
    <cellStyle name="Lien hypertexte visité" xfId="13144" builtinId="9" hidden="1"/>
    <cellStyle name="Lien hypertexte visité" xfId="13146" builtinId="9" hidden="1"/>
    <cellStyle name="Lien hypertexte visité" xfId="13148" builtinId="9" hidden="1"/>
    <cellStyle name="Lien hypertexte visité" xfId="13150" builtinId="9" hidden="1"/>
    <cellStyle name="Lien hypertexte visité" xfId="13152" builtinId="9" hidden="1"/>
    <cellStyle name="Lien hypertexte visité" xfId="13154" builtinId="9" hidden="1"/>
    <cellStyle name="Lien hypertexte visité" xfId="13156" builtinId="9" hidden="1"/>
    <cellStyle name="Lien hypertexte visité" xfId="13158" builtinId="9" hidden="1"/>
    <cellStyle name="Lien hypertexte visité" xfId="13160" builtinId="9" hidden="1"/>
    <cellStyle name="Lien hypertexte visité" xfId="13162" builtinId="9" hidden="1"/>
    <cellStyle name="Lien hypertexte visité" xfId="13164" builtinId="9" hidden="1"/>
    <cellStyle name="Lien hypertexte visité" xfId="13166" builtinId="9" hidden="1"/>
    <cellStyle name="Lien hypertexte visité" xfId="13168" builtinId="9" hidden="1"/>
    <cellStyle name="Lien hypertexte visité" xfId="13170" builtinId="9" hidden="1"/>
    <cellStyle name="Lien hypertexte visité" xfId="13172" builtinId="9" hidden="1"/>
    <cellStyle name="Lien hypertexte visité" xfId="13174" builtinId="9" hidden="1"/>
    <cellStyle name="Lien hypertexte visité" xfId="13176" builtinId="9" hidden="1"/>
    <cellStyle name="Lien hypertexte visité" xfId="13178" builtinId="9" hidden="1"/>
    <cellStyle name="Lien hypertexte visité" xfId="13180" builtinId="9" hidden="1"/>
    <cellStyle name="Lien hypertexte visité" xfId="13182" builtinId="9" hidden="1"/>
    <cellStyle name="Lien hypertexte visité" xfId="13184" builtinId="9" hidden="1"/>
    <cellStyle name="Lien hypertexte visité" xfId="13186" builtinId="9" hidden="1"/>
    <cellStyle name="Lien hypertexte visité" xfId="13188" builtinId="9" hidden="1"/>
    <cellStyle name="Lien hypertexte visité" xfId="13190" builtinId="9" hidden="1"/>
    <cellStyle name="Lien hypertexte visité" xfId="13192" builtinId="9" hidden="1"/>
    <cellStyle name="Lien hypertexte visité" xfId="13194" builtinId="9" hidden="1"/>
    <cellStyle name="Lien hypertexte visité" xfId="13196" builtinId="9" hidden="1"/>
    <cellStyle name="Lien hypertexte visité" xfId="13198" builtinId="9" hidden="1"/>
    <cellStyle name="Lien hypertexte visité" xfId="13200" builtinId="9" hidden="1"/>
    <cellStyle name="Lien hypertexte visité" xfId="13202" builtinId="9" hidden="1"/>
    <cellStyle name="Lien hypertexte visité" xfId="13204" builtinId="9" hidden="1"/>
    <cellStyle name="Lien hypertexte visité" xfId="13206" builtinId="9" hidden="1"/>
    <cellStyle name="Lien hypertexte visité" xfId="13208" builtinId="9" hidden="1"/>
    <cellStyle name="Lien hypertexte visité" xfId="13210" builtinId="9" hidden="1"/>
    <cellStyle name="Lien hypertexte visité" xfId="13212" builtinId="9" hidden="1"/>
    <cellStyle name="Lien hypertexte visité" xfId="13214" builtinId="9" hidden="1"/>
    <cellStyle name="Lien hypertexte visité" xfId="13216" builtinId="9" hidden="1"/>
    <cellStyle name="Lien hypertexte visité" xfId="13218" builtinId="9" hidden="1"/>
    <cellStyle name="Lien hypertexte visité" xfId="13220" builtinId="9" hidden="1"/>
    <cellStyle name="Lien hypertexte visité" xfId="13222" builtinId="9" hidden="1"/>
    <cellStyle name="Lien hypertexte visité" xfId="13224" builtinId="9" hidden="1"/>
    <cellStyle name="Lien hypertexte visité" xfId="13226" builtinId="9" hidden="1"/>
    <cellStyle name="Lien hypertexte visité" xfId="13228" builtinId="9" hidden="1"/>
    <cellStyle name="Lien hypertexte visité" xfId="13230" builtinId="9" hidden="1"/>
    <cellStyle name="Lien hypertexte visité" xfId="13232" builtinId="9" hidden="1"/>
    <cellStyle name="Lien hypertexte visité" xfId="13234" builtinId="9" hidden="1"/>
    <cellStyle name="Lien hypertexte visité" xfId="13236" builtinId="9" hidden="1"/>
    <cellStyle name="Lien hypertexte visité" xfId="13238" builtinId="9" hidden="1"/>
    <cellStyle name="Lien hypertexte visité" xfId="13240" builtinId="9" hidden="1"/>
    <cellStyle name="Lien hypertexte visité" xfId="13242" builtinId="9" hidden="1"/>
    <cellStyle name="Lien hypertexte visité" xfId="13244" builtinId="9" hidden="1"/>
    <cellStyle name="Lien hypertexte visité" xfId="13246" builtinId="9" hidden="1"/>
    <cellStyle name="Lien hypertexte visité" xfId="13248" builtinId="9" hidden="1"/>
    <cellStyle name="Lien hypertexte visité" xfId="13250" builtinId="9" hidden="1"/>
    <cellStyle name="Lien hypertexte visité" xfId="13252" builtinId="9" hidden="1"/>
    <cellStyle name="Lien hypertexte visité" xfId="13254" builtinId="9" hidden="1"/>
    <cellStyle name="Lien hypertexte visité" xfId="13256" builtinId="9" hidden="1"/>
    <cellStyle name="Lien hypertexte visité" xfId="13258" builtinId="9" hidden="1"/>
    <cellStyle name="Lien hypertexte visité" xfId="13260" builtinId="9" hidden="1"/>
    <cellStyle name="Lien hypertexte visité" xfId="13262" builtinId="9" hidden="1"/>
    <cellStyle name="Lien hypertexte visité" xfId="13264" builtinId="9" hidden="1"/>
    <cellStyle name="Lien hypertexte visité" xfId="13266" builtinId="9" hidden="1"/>
    <cellStyle name="Lien hypertexte visité" xfId="13268" builtinId="9" hidden="1"/>
    <cellStyle name="Lien hypertexte visité" xfId="13270" builtinId="9" hidden="1"/>
    <cellStyle name="Lien hypertexte visité" xfId="13272" builtinId="9" hidden="1"/>
    <cellStyle name="Lien hypertexte visité" xfId="13274" builtinId="9" hidden="1"/>
    <cellStyle name="Lien hypertexte visité" xfId="13276" builtinId="9" hidden="1"/>
    <cellStyle name="Lien hypertexte visité" xfId="13278" builtinId="9" hidden="1"/>
    <cellStyle name="Lien hypertexte visité" xfId="13280" builtinId="9" hidden="1"/>
    <cellStyle name="Lien hypertexte visité" xfId="13282" builtinId="9" hidden="1"/>
    <cellStyle name="Lien hypertexte visité" xfId="13284" builtinId="9" hidden="1"/>
    <cellStyle name="Lien hypertexte visité" xfId="13286" builtinId="9" hidden="1"/>
    <cellStyle name="Lien hypertexte visité" xfId="13288" builtinId="9" hidden="1"/>
    <cellStyle name="Lien hypertexte visité" xfId="13290" builtinId="9" hidden="1"/>
    <cellStyle name="Lien hypertexte visité" xfId="13292" builtinId="9" hidden="1"/>
    <cellStyle name="Lien hypertexte visité" xfId="13294" builtinId="9" hidden="1"/>
    <cellStyle name="Lien hypertexte visité" xfId="13296" builtinId="9" hidden="1"/>
    <cellStyle name="Lien hypertexte visité" xfId="13298" builtinId="9" hidden="1"/>
    <cellStyle name="Lien hypertexte visité" xfId="13300" builtinId="9" hidden="1"/>
    <cellStyle name="Lien hypertexte visité" xfId="13302" builtinId="9" hidden="1"/>
    <cellStyle name="Lien hypertexte visité" xfId="13304" builtinId="9" hidden="1"/>
    <cellStyle name="Lien hypertexte visité" xfId="13306" builtinId="9" hidden="1"/>
    <cellStyle name="Lien hypertexte visité" xfId="13308" builtinId="9" hidden="1"/>
    <cellStyle name="Lien hypertexte visité" xfId="13310" builtinId="9" hidden="1"/>
    <cellStyle name="Lien hypertexte visité" xfId="13312" builtinId="9" hidden="1"/>
    <cellStyle name="Lien hypertexte visité" xfId="13314" builtinId="9" hidden="1"/>
    <cellStyle name="Lien hypertexte visité" xfId="13316" builtinId="9" hidden="1"/>
    <cellStyle name="Lien hypertexte visité" xfId="13318" builtinId="9" hidden="1"/>
    <cellStyle name="Lien hypertexte visité" xfId="13320" builtinId="9" hidden="1"/>
    <cellStyle name="Lien hypertexte visité" xfId="13322" builtinId="9" hidden="1"/>
    <cellStyle name="Lien hypertexte visité" xfId="13324" builtinId="9" hidden="1"/>
    <cellStyle name="Lien hypertexte visité" xfId="13326" builtinId="9" hidden="1"/>
    <cellStyle name="Lien hypertexte visité" xfId="13328" builtinId="9" hidden="1"/>
    <cellStyle name="Lien hypertexte visité" xfId="13330" builtinId="9" hidden="1"/>
    <cellStyle name="Lien hypertexte visité" xfId="13332" builtinId="9" hidden="1"/>
    <cellStyle name="Lien hypertexte visité" xfId="13334" builtinId="9" hidden="1"/>
    <cellStyle name="Lien hypertexte visité" xfId="13336" builtinId="9" hidden="1"/>
    <cellStyle name="Lien hypertexte visité" xfId="13338" builtinId="9" hidden="1"/>
    <cellStyle name="Lien hypertexte visité" xfId="13340" builtinId="9" hidden="1"/>
    <cellStyle name="Lien hypertexte visité" xfId="13342" builtinId="9" hidden="1"/>
    <cellStyle name="Lien hypertexte visité" xfId="13344" builtinId="9" hidden="1"/>
    <cellStyle name="Lien hypertexte visité" xfId="13346" builtinId="9" hidden="1"/>
    <cellStyle name="Lien hypertexte visité" xfId="13348" builtinId="9" hidden="1"/>
    <cellStyle name="Lien hypertexte visité" xfId="13350" builtinId="9" hidden="1"/>
    <cellStyle name="Lien hypertexte visité" xfId="13352" builtinId="9" hidden="1"/>
    <cellStyle name="Lien hypertexte visité" xfId="13354" builtinId="9" hidden="1"/>
    <cellStyle name="Lien hypertexte visité" xfId="13356" builtinId="9" hidden="1"/>
    <cellStyle name="Lien hypertexte visité" xfId="13358" builtinId="9" hidden="1"/>
    <cellStyle name="Lien hypertexte visité" xfId="13360" builtinId="9" hidden="1"/>
    <cellStyle name="Lien hypertexte visité" xfId="13362" builtinId="9" hidden="1"/>
    <cellStyle name="Lien hypertexte visité" xfId="13364" builtinId="9" hidden="1"/>
    <cellStyle name="Lien hypertexte visité" xfId="13366" builtinId="9" hidden="1"/>
    <cellStyle name="Lien hypertexte visité" xfId="13368" builtinId="9" hidden="1"/>
    <cellStyle name="Lien hypertexte visité" xfId="13370" builtinId="9" hidden="1"/>
    <cellStyle name="Lien hypertexte visité" xfId="13372" builtinId="9" hidden="1"/>
    <cellStyle name="Lien hypertexte visité" xfId="13374" builtinId="9" hidden="1"/>
    <cellStyle name="Lien hypertexte visité" xfId="13376" builtinId="9" hidden="1"/>
    <cellStyle name="Lien hypertexte visité" xfId="13378" builtinId="9" hidden="1"/>
    <cellStyle name="Lien hypertexte visité" xfId="13380" builtinId="9" hidden="1"/>
    <cellStyle name="Lien hypertexte visité" xfId="13382" builtinId="9" hidden="1"/>
    <cellStyle name="Lien hypertexte visité" xfId="13384" builtinId="9" hidden="1"/>
    <cellStyle name="Lien hypertexte visité" xfId="13386" builtinId="9" hidden="1"/>
    <cellStyle name="Lien hypertexte visité" xfId="13388" builtinId="9" hidden="1"/>
    <cellStyle name="Lien hypertexte visité" xfId="13390" builtinId="9" hidden="1"/>
    <cellStyle name="Lien hypertexte visité" xfId="13392" builtinId="9" hidden="1"/>
    <cellStyle name="Lien hypertexte visité" xfId="13394" builtinId="9" hidden="1"/>
    <cellStyle name="Lien hypertexte visité" xfId="13396" builtinId="9" hidden="1"/>
    <cellStyle name="Lien hypertexte visité" xfId="13398" builtinId="9" hidden="1"/>
    <cellStyle name="Lien hypertexte visité" xfId="13400" builtinId="9" hidden="1"/>
    <cellStyle name="Lien hypertexte visité" xfId="13402" builtinId="9" hidden="1"/>
    <cellStyle name="Lien hypertexte visité" xfId="13404" builtinId="9" hidden="1"/>
    <cellStyle name="Lien hypertexte visité" xfId="13406" builtinId="9" hidden="1"/>
    <cellStyle name="Lien hypertexte visité" xfId="13408" builtinId="9" hidden="1"/>
    <cellStyle name="Lien hypertexte visité" xfId="13410" builtinId="9" hidden="1"/>
    <cellStyle name="Lien hypertexte visité" xfId="13412" builtinId="9" hidden="1"/>
    <cellStyle name="Lien hypertexte visité" xfId="13414" builtinId="9" hidden="1"/>
    <cellStyle name="Lien hypertexte visité" xfId="13416" builtinId="9" hidden="1"/>
    <cellStyle name="Lien hypertexte visité" xfId="13418" builtinId="9" hidden="1"/>
    <cellStyle name="Lien hypertexte visité" xfId="13420" builtinId="9" hidden="1"/>
    <cellStyle name="Lien hypertexte visité" xfId="13422" builtinId="9" hidden="1"/>
    <cellStyle name="Lien hypertexte visité" xfId="13424" builtinId="9" hidden="1"/>
    <cellStyle name="Lien hypertexte visité" xfId="13426" builtinId="9" hidden="1"/>
    <cellStyle name="Lien hypertexte visité" xfId="13428" builtinId="9" hidden="1"/>
    <cellStyle name="Lien hypertexte visité" xfId="13430" builtinId="9" hidden="1"/>
    <cellStyle name="Lien hypertexte visité" xfId="13432" builtinId="9" hidden="1"/>
    <cellStyle name="Lien hypertexte visité" xfId="13434" builtinId="9" hidden="1"/>
    <cellStyle name="Lien hypertexte visité" xfId="13436" builtinId="9" hidden="1"/>
    <cellStyle name="Lien hypertexte visité" xfId="13438" builtinId="9" hidden="1"/>
    <cellStyle name="Lien hypertexte visité" xfId="13440" builtinId="9" hidden="1"/>
    <cellStyle name="Lien hypertexte visité" xfId="13442" builtinId="9" hidden="1"/>
    <cellStyle name="Lien hypertexte visité" xfId="13444" builtinId="9" hidden="1"/>
    <cellStyle name="Lien hypertexte visité" xfId="13446" builtinId="9" hidden="1"/>
    <cellStyle name="Lien hypertexte visité" xfId="13448" builtinId="9" hidden="1"/>
    <cellStyle name="Lien hypertexte visité" xfId="13450" builtinId="9" hidden="1"/>
    <cellStyle name="Lien hypertexte visité" xfId="13452" builtinId="9" hidden="1"/>
    <cellStyle name="Lien hypertexte visité" xfId="13454" builtinId="9" hidden="1"/>
    <cellStyle name="Lien hypertexte visité" xfId="13456" builtinId="9" hidden="1"/>
    <cellStyle name="Lien hypertexte visité" xfId="13458" builtinId="9" hidden="1"/>
    <cellStyle name="Lien hypertexte visité" xfId="13460" builtinId="9" hidden="1"/>
    <cellStyle name="Lien hypertexte visité" xfId="13462" builtinId="9" hidden="1"/>
    <cellStyle name="Lien hypertexte visité" xfId="13464" builtinId="9" hidden="1"/>
    <cellStyle name="Lien hypertexte visité" xfId="13466" builtinId="9" hidden="1"/>
    <cellStyle name="Lien hypertexte visité" xfId="13468" builtinId="9" hidden="1"/>
    <cellStyle name="Lien hypertexte visité" xfId="13470" builtinId="9" hidden="1"/>
    <cellStyle name="Lien hypertexte visité" xfId="13472" builtinId="9" hidden="1"/>
    <cellStyle name="Lien hypertexte visité" xfId="13474" builtinId="9" hidden="1"/>
    <cellStyle name="Lien hypertexte visité" xfId="13476" builtinId="9" hidden="1"/>
    <cellStyle name="Lien hypertexte visité" xfId="13478" builtinId="9" hidden="1"/>
    <cellStyle name="Lien hypertexte visité" xfId="13480" builtinId="9" hidden="1"/>
    <cellStyle name="Lien hypertexte visité" xfId="13482" builtinId="9" hidden="1"/>
    <cellStyle name="Lien hypertexte visité" xfId="13484" builtinId="9" hidden="1"/>
    <cellStyle name="Lien hypertexte visité" xfId="13486" builtinId="9" hidden="1"/>
    <cellStyle name="Lien hypertexte visité" xfId="13488" builtinId="9" hidden="1"/>
    <cellStyle name="Lien hypertexte visité" xfId="13490" builtinId="9" hidden="1"/>
    <cellStyle name="Lien hypertexte visité" xfId="13492" builtinId="9" hidden="1"/>
    <cellStyle name="Lien hypertexte visité" xfId="13494" builtinId="9" hidden="1"/>
    <cellStyle name="Lien hypertexte visité" xfId="13496" builtinId="9" hidden="1"/>
    <cellStyle name="Lien hypertexte visité" xfId="13498" builtinId="9" hidden="1"/>
    <cellStyle name="Lien hypertexte visité" xfId="13500" builtinId="9" hidden="1"/>
    <cellStyle name="Lien hypertexte visité" xfId="13502" builtinId="9" hidden="1"/>
    <cellStyle name="Lien hypertexte visité" xfId="13504" builtinId="9" hidden="1"/>
    <cellStyle name="Lien hypertexte visité" xfId="13506" builtinId="9" hidden="1"/>
    <cellStyle name="Lien hypertexte visité" xfId="13508" builtinId="9" hidden="1"/>
    <cellStyle name="Lien hypertexte visité" xfId="13510" builtinId="9" hidden="1"/>
    <cellStyle name="Lien hypertexte visité" xfId="13512" builtinId="9" hidden="1"/>
    <cellStyle name="Lien hypertexte visité" xfId="13514" builtinId="9" hidden="1"/>
    <cellStyle name="Lien hypertexte visité" xfId="13516" builtinId="9" hidden="1"/>
    <cellStyle name="Lien hypertexte visité" xfId="13518" builtinId="9" hidden="1"/>
    <cellStyle name="Lien hypertexte visité" xfId="13520" builtinId="9" hidden="1"/>
    <cellStyle name="Lien hypertexte visité" xfId="13522" builtinId="9" hidden="1"/>
    <cellStyle name="Lien hypertexte visité" xfId="13524" builtinId="9" hidden="1"/>
    <cellStyle name="Lien hypertexte visité" xfId="13526" builtinId="9" hidden="1"/>
    <cellStyle name="Lien hypertexte visité" xfId="13528" builtinId="9" hidden="1"/>
    <cellStyle name="Lien hypertexte visité" xfId="13530" builtinId="9" hidden="1"/>
    <cellStyle name="Lien hypertexte visité" xfId="13532" builtinId="9" hidden="1"/>
    <cellStyle name="Lien hypertexte visité" xfId="13534" builtinId="9" hidden="1"/>
    <cellStyle name="Lien hypertexte visité" xfId="13536" builtinId="9" hidden="1"/>
    <cellStyle name="Lien hypertexte visité" xfId="13538" builtinId="9" hidden="1"/>
    <cellStyle name="Lien hypertexte visité" xfId="13540" builtinId="9" hidden="1"/>
    <cellStyle name="Lien hypertexte visité" xfId="13542" builtinId="9" hidden="1"/>
    <cellStyle name="Lien hypertexte visité" xfId="13544" builtinId="9" hidden="1"/>
    <cellStyle name="Lien hypertexte visité" xfId="13546" builtinId="9" hidden="1"/>
    <cellStyle name="Lien hypertexte visité" xfId="13548" builtinId="9" hidden="1"/>
    <cellStyle name="Lien hypertexte visité" xfId="13550" builtinId="9" hidden="1"/>
    <cellStyle name="Lien hypertexte visité" xfId="13552" builtinId="9" hidden="1"/>
    <cellStyle name="Lien hypertexte visité" xfId="13554" builtinId="9" hidden="1"/>
    <cellStyle name="Lien hypertexte visité" xfId="13556" builtinId="9" hidden="1"/>
    <cellStyle name="Lien hypertexte visité" xfId="13558" builtinId="9" hidden="1"/>
    <cellStyle name="Lien hypertexte visité" xfId="13560" builtinId="9" hidden="1"/>
    <cellStyle name="Lien hypertexte visité" xfId="13562" builtinId="9" hidden="1"/>
    <cellStyle name="Lien hypertexte visité" xfId="13564" builtinId="9" hidden="1"/>
    <cellStyle name="Lien hypertexte visité" xfId="13566" builtinId="9" hidden="1"/>
    <cellStyle name="Lien hypertexte visité" xfId="13568" builtinId="9" hidden="1"/>
    <cellStyle name="Lien hypertexte visité" xfId="13570" builtinId="9" hidden="1"/>
    <cellStyle name="Lien hypertexte visité" xfId="13572" builtinId="9" hidden="1"/>
    <cellStyle name="Lien hypertexte visité" xfId="13574" builtinId="9" hidden="1"/>
    <cellStyle name="Lien hypertexte visité" xfId="13576" builtinId="9" hidden="1"/>
    <cellStyle name="Lien hypertexte visité" xfId="13578" builtinId="9" hidden="1"/>
    <cellStyle name="Lien hypertexte visité" xfId="13580" builtinId="9" hidden="1"/>
    <cellStyle name="Lien hypertexte visité" xfId="13582" builtinId="9" hidden="1"/>
    <cellStyle name="Lien hypertexte visité" xfId="13584" builtinId="9" hidden="1"/>
    <cellStyle name="Lien hypertexte visité" xfId="13586" builtinId="9" hidden="1"/>
    <cellStyle name="Lien hypertexte visité" xfId="13588" builtinId="9" hidden="1"/>
    <cellStyle name="Lien hypertexte visité" xfId="13590" builtinId="9" hidden="1"/>
    <cellStyle name="Lien hypertexte visité" xfId="13592" builtinId="9" hidden="1"/>
    <cellStyle name="Lien hypertexte visité" xfId="13594" builtinId="9" hidden="1"/>
    <cellStyle name="Lien hypertexte visité" xfId="13596" builtinId="9" hidden="1"/>
    <cellStyle name="Lien hypertexte visité" xfId="13598" builtinId="9" hidden="1"/>
    <cellStyle name="Lien hypertexte visité" xfId="13600" builtinId="9" hidden="1"/>
    <cellStyle name="Lien hypertexte visité" xfId="13602" builtinId="9" hidden="1"/>
    <cellStyle name="Lien hypertexte visité" xfId="13604" builtinId="9" hidden="1"/>
    <cellStyle name="Lien hypertexte visité" xfId="13606" builtinId="9" hidden="1"/>
    <cellStyle name="Lien hypertexte visité" xfId="13608" builtinId="9" hidden="1"/>
    <cellStyle name="Lien hypertexte visité" xfId="13610" builtinId="9" hidden="1"/>
    <cellStyle name="Lien hypertexte visité" xfId="13612" builtinId="9" hidden="1"/>
    <cellStyle name="Lien hypertexte visité" xfId="13614" builtinId="9" hidden="1"/>
    <cellStyle name="Lien hypertexte visité" xfId="13616" builtinId="9" hidden="1"/>
    <cellStyle name="Lien hypertexte visité" xfId="13618" builtinId="9" hidden="1"/>
    <cellStyle name="Lien hypertexte visité" xfId="13620" builtinId="9" hidden="1"/>
    <cellStyle name="Lien hypertexte visité" xfId="13622" builtinId="9" hidden="1"/>
    <cellStyle name="Lien hypertexte visité" xfId="13624" builtinId="9" hidden="1"/>
    <cellStyle name="Lien hypertexte visité" xfId="13626" builtinId="9" hidden="1"/>
    <cellStyle name="Lien hypertexte visité" xfId="13628" builtinId="9" hidden="1"/>
    <cellStyle name="Lien hypertexte visité" xfId="13630" builtinId="9" hidden="1"/>
    <cellStyle name="Lien hypertexte visité" xfId="13632" builtinId="9" hidden="1"/>
    <cellStyle name="Lien hypertexte visité" xfId="13634" builtinId="9" hidden="1"/>
    <cellStyle name="Lien hypertexte visité" xfId="13636" builtinId="9" hidden="1"/>
    <cellStyle name="Lien hypertexte visité" xfId="13638" builtinId="9" hidden="1"/>
    <cellStyle name="Lien hypertexte visité" xfId="13640" builtinId="9" hidden="1"/>
    <cellStyle name="Lien hypertexte visité" xfId="13642" builtinId="9" hidden="1"/>
    <cellStyle name="Lien hypertexte visité" xfId="13644" builtinId="9" hidden="1"/>
    <cellStyle name="Lien hypertexte visité" xfId="13646" builtinId="9" hidden="1"/>
    <cellStyle name="Lien hypertexte visité" xfId="13648" builtinId="9" hidden="1"/>
    <cellStyle name="Lien hypertexte visité" xfId="13650" builtinId="9" hidden="1"/>
    <cellStyle name="Lien hypertexte visité" xfId="13652" builtinId="9" hidden="1"/>
    <cellStyle name="Lien hypertexte visité" xfId="13654" builtinId="9" hidden="1"/>
    <cellStyle name="Lien hypertexte visité" xfId="13656" builtinId="9" hidden="1"/>
    <cellStyle name="Lien hypertexte visité" xfId="13658" builtinId="9" hidden="1"/>
    <cellStyle name="Lien hypertexte visité" xfId="13660" builtinId="9" hidden="1"/>
    <cellStyle name="Lien hypertexte visité" xfId="13662" builtinId="9" hidden="1"/>
    <cellStyle name="Lien hypertexte visité" xfId="13664" builtinId="9" hidden="1"/>
    <cellStyle name="Lien hypertexte visité" xfId="13666" builtinId="9" hidden="1"/>
    <cellStyle name="Lien hypertexte visité" xfId="13668" builtinId="9" hidden="1"/>
    <cellStyle name="Lien hypertexte visité" xfId="13670" builtinId="9" hidden="1"/>
    <cellStyle name="Lien hypertexte visité" xfId="13672" builtinId="9" hidden="1"/>
    <cellStyle name="Lien hypertexte visité" xfId="13674" builtinId="9" hidden="1"/>
    <cellStyle name="Lien hypertexte visité" xfId="13676" builtinId="9" hidden="1"/>
    <cellStyle name="Lien hypertexte visité" xfId="13678" builtinId="9" hidden="1"/>
    <cellStyle name="Lien hypertexte visité" xfId="13680" builtinId="9" hidden="1"/>
    <cellStyle name="Lien hypertexte visité" xfId="13682" builtinId="9" hidden="1"/>
    <cellStyle name="Lien hypertexte visité" xfId="13684" builtinId="9" hidden="1"/>
    <cellStyle name="Lien hypertexte visité" xfId="13686" builtinId="9" hidden="1"/>
    <cellStyle name="Lien hypertexte visité" xfId="13688" builtinId="9" hidden="1"/>
    <cellStyle name="Lien hypertexte visité" xfId="13690" builtinId="9" hidden="1"/>
    <cellStyle name="Lien hypertexte visité" xfId="13692" builtinId="9" hidden="1"/>
    <cellStyle name="Lien hypertexte visité" xfId="13694" builtinId="9" hidden="1"/>
    <cellStyle name="Lien hypertexte visité" xfId="13696" builtinId="9" hidden="1"/>
    <cellStyle name="Lien hypertexte visité" xfId="13698" builtinId="9" hidden="1"/>
    <cellStyle name="Lien hypertexte visité" xfId="13700" builtinId="9" hidden="1"/>
    <cellStyle name="Lien hypertexte visité" xfId="13702" builtinId="9" hidden="1"/>
    <cellStyle name="Lien hypertexte visité" xfId="13704" builtinId="9" hidden="1"/>
    <cellStyle name="Lien hypertexte visité" xfId="13706" builtinId="9" hidden="1"/>
    <cellStyle name="Lien hypertexte visité" xfId="13708" builtinId="9" hidden="1"/>
    <cellStyle name="Lien hypertexte visité" xfId="13710" builtinId="9" hidden="1"/>
    <cellStyle name="Lien hypertexte visité" xfId="13712" builtinId="9" hidden="1"/>
    <cellStyle name="Lien hypertexte visité" xfId="13714" builtinId="9" hidden="1"/>
    <cellStyle name="Lien hypertexte visité" xfId="13716" builtinId="9" hidden="1"/>
    <cellStyle name="Lien hypertexte visité" xfId="13718" builtinId="9" hidden="1"/>
    <cellStyle name="Lien hypertexte visité" xfId="13720" builtinId="9" hidden="1"/>
    <cellStyle name="Lien hypertexte visité" xfId="13722" builtinId="9" hidden="1"/>
    <cellStyle name="Lien hypertexte visité" xfId="13724" builtinId="9" hidden="1"/>
    <cellStyle name="Lien hypertexte visité" xfId="13726" builtinId="9" hidden="1"/>
    <cellStyle name="Lien hypertexte visité" xfId="13728" builtinId="9" hidden="1"/>
    <cellStyle name="Lien hypertexte visité" xfId="13730" builtinId="9" hidden="1"/>
    <cellStyle name="Lien hypertexte visité" xfId="13732" builtinId="9" hidden="1"/>
    <cellStyle name="Lien hypertexte visité" xfId="13734" builtinId="9" hidden="1"/>
    <cellStyle name="Lien hypertexte visité" xfId="13736" builtinId="9" hidden="1"/>
    <cellStyle name="Lien hypertexte visité" xfId="13738" builtinId="9" hidden="1"/>
    <cellStyle name="Lien hypertexte visité" xfId="13740" builtinId="9" hidden="1"/>
    <cellStyle name="Lien hypertexte visité" xfId="13742" builtinId="9" hidden="1"/>
    <cellStyle name="Lien hypertexte visité" xfId="13744" builtinId="9" hidden="1"/>
    <cellStyle name="Lien hypertexte visité" xfId="13746" builtinId="9" hidden="1"/>
    <cellStyle name="Lien hypertexte visité" xfId="13748" builtinId="9" hidden="1"/>
    <cellStyle name="Lien hypertexte visité" xfId="13750" builtinId="9" hidden="1"/>
    <cellStyle name="Lien hypertexte visité" xfId="13752" builtinId="9" hidden="1"/>
    <cellStyle name="Lien hypertexte visité" xfId="13754" builtinId="9" hidden="1"/>
    <cellStyle name="Lien hypertexte visité" xfId="13756" builtinId="9" hidden="1"/>
    <cellStyle name="Lien hypertexte visité" xfId="13758" builtinId="9" hidden="1"/>
    <cellStyle name="Lien hypertexte visité" xfId="13760" builtinId="9" hidden="1"/>
    <cellStyle name="Lien hypertexte visité" xfId="13762" builtinId="9" hidden="1"/>
    <cellStyle name="Lien hypertexte visité" xfId="13764" builtinId="9" hidden="1"/>
    <cellStyle name="Lien hypertexte visité" xfId="13766" builtinId="9" hidden="1"/>
    <cellStyle name="Lien hypertexte visité" xfId="13768" builtinId="9" hidden="1"/>
    <cellStyle name="Lien hypertexte visité" xfId="13770" builtinId="9" hidden="1"/>
    <cellStyle name="Lien hypertexte visité" xfId="13772" builtinId="9" hidden="1"/>
    <cellStyle name="Lien hypertexte visité" xfId="13774" builtinId="9" hidden="1"/>
    <cellStyle name="Lien hypertexte visité" xfId="13776" builtinId="9" hidden="1"/>
    <cellStyle name="Lien hypertexte visité" xfId="13778" builtinId="9" hidden="1"/>
    <cellStyle name="Lien hypertexte visité" xfId="13780" builtinId="9" hidden="1"/>
    <cellStyle name="Lien hypertexte visité" xfId="13782" builtinId="9" hidden="1"/>
    <cellStyle name="Lien hypertexte visité" xfId="13784" builtinId="9" hidden="1"/>
    <cellStyle name="Lien hypertexte visité" xfId="13786" builtinId="9" hidden="1"/>
    <cellStyle name="Lien hypertexte visité" xfId="13788" builtinId="9" hidden="1"/>
    <cellStyle name="Lien hypertexte visité" xfId="13790" builtinId="9" hidden="1"/>
    <cellStyle name="Lien hypertexte visité" xfId="13792" builtinId="9" hidden="1"/>
    <cellStyle name="Lien hypertexte visité" xfId="13794" builtinId="9" hidden="1"/>
    <cellStyle name="Lien hypertexte visité" xfId="13796" builtinId="9" hidden="1"/>
    <cellStyle name="Lien hypertexte visité" xfId="13798" builtinId="9" hidden="1"/>
    <cellStyle name="Lien hypertexte visité" xfId="13800" builtinId="9" hidden="1"/>
    <cellStyle name="Lien hypertexte visité" xfId="13802" builtinId="9" hidden="1"/>
    <cellStyle name="Lien hypertexte visité" xfId="13804" builtinId="9" hidden="1"/>
    <cellStyle name="Lien hypertexte visité" xfId="13806" builtinId="9" hidden="1"/>
    <cellStyle name="Lien hypertexte visité" xfId="13808" builtinId="9" hidden="1"/>
    <cellStyle name="Lien hypertexte visité" xfId="13810" builtinId="9" hidden="1"/>
    <cellStyle name="Lien hypertexte visité" xfId="13812" builtinId="9" hidden="1"/>
    <cellStyle name="Lien hypertexte visité" xfId="13814" builtinId="9" hidden="1"/>
    <cellStyle name="Lien hypertexte visité" xfId="13816" builtinId="9" hidden="1"/>
    <cellStyle name="Lien hypertexte visité" xfId="13818" builtinId="9" hidden="1"/>
    <cellStyle name="Lien hypertexte visité" xfId="13820" builtinId="9" hidden="1"/>
    <cellStyle name="Lien hypertexte visité" xfId="13822" builtinId="9" hidden="1"/>
    <cellStyle name="Lien hypertexte visité" xfId="13824" builtinId="9" hidden="1"/>
    <cellStyle name="Lien hypertexte visité" xfId="13826" builtinId="9" hidden="1"/>
    <cellStyle name="Lien hypertexte visité" xfId="13828" builtinId="9" hidden="1"/>
    <cellStyle name="Lien hypertexte visité" xfId="13830" builtinId="9" hidden="1"/>
    <cellStyle name="Lien hypertexte visité" xfId="13832" builtinId="9" hidden="1"/>
    <cellStyle name="Lien hypertexte visité" xfId="13834" builtinId="9" hidden="1"/>
    <cellStyle name="Lien hypertexte visité" xfId="13836" builtinId="9" hidden="1"/>
    <cellStyle name="Lien hypertexte visité" xfId="13838" builtinId="9" hidden="1"/>
    <cellStyle name="Lien hypertexte visité" xfId="13840" builtinId="9" hidden="1"/>
    <cellStyle name="Lien hypertexte visité" xfId="13842" builtinId="9" hidden="1"/>
    <cellStyle name="Lien hypertexte visité" xfId="13844" builtinId="9" hidden="1"/>
    <cellStyle name="Lien hypertexte visité" xfId="13846" builtinId="9" hidden="1"/>
    <cellStyle name="Lien hypertexte visité" xfId="13848" builtinId="9" hidden="1"/>
    <cellStyle name="Lien hypertexte visité" xfId="13850" builtinId="9" hidden="1"/>
    <cellStyle name="Lien hypertexte visité" xfId="13852" builtinId="9" hidden="1"/>
    <cellStyle name="Lien hypertexte visité" xfId="13854" builtinId="9" hidden="1"/>
    <cellStyle name="Lien hypertexte visité" xfId="13856" builtinId="9" hidden="1"/>
    <cellStyle name="Lien hypertexte visité" xfId="13858" builtinId="9" hidden="1"/>
    <cellStyle name="Lien hypertexte visité" xfId="13860" builtinId="9" hidden="1"/>
    <cellStyle name="Lien hypertexte visité" xfId="13862" builtinId="9" hidden="1"/>
    <cellStyle name="Lien hypertexte visité" xfId="13864" builtinId="9" hidden="1"/>
    <cellStyle name="Lien hypertexte visité" xfId="13866" builtinId="9" hidden="1"/>
    <cellStyle name="Lien hypertexte visité" xfId="13868" builtinId="9" hidden="1"/>
    <cellStyle name="Lien hypertexte visité" xfId="13870" builtinId="9" hidden="1"/>
    <cellStyle name="Lien hypertexte visité" xfId="13872" builtinId="9" hidden="1"/>
    <cellStyle name="Lien hypertexte visité" xfId="13874" builtinId="9" hidden="1"/>
    <cellStyle name="Lien hypertexte visité" xfId="13876" builtinId="9" hidden="1"/>
    <cellStyle name="Lien hypertexte visité" xfId="13878" builtinId="9" hidden="1"/>
    <cellStyle name="Lien hypertexte visité" xfId="13880" builtinId="9" hidden="1"/>
    <cellStyle name="Lien hypertexte visité" xfId="13882" builtinId="9" hidden="1"/>
    <cellStyle name="Lien hypertexte visité" xfId="13884" builtinId="9" hidden="1"/>
    <cellStyle name="Lien hypertexte visité" xfId="13886" builtinId="9" hidden="1"/>
    <cellStyle name="Lien hypertexte visité" xfId="13888" builtinId="9" hidden="1"/>
    <cellStyle name="Lien hypertexte visité" xfId="13890" builtinId="9" hidden="1"/>
    <cellStyle name="Lien hypertexte visité" xfId="13892" builtinId="9" hidden="1"/>
    <cellStyle name="Lien hypertexte visité" xfId="13894" builtinId="9" hidden="1"/>
    <cellStyle name="Lien hypertexte visité" xfId="13896" builtinId="9" hidden="1"/>
    <cellStyle name="Lien hypertexte visité" xfId="13898" builtinId="9" hidden="1"/>
    <cellStyle name="Lien hypertexte visité" xfId="13900" builtinId="9" hidden="1"/>
    <cellStyle name="Lien hypertexte visité" xfId="13902" builtinId="9" hidden="1"/>
    <cellStyle name="Lien hypertexte visité" xfId="13904" builtinId="9" hidden="1"/>
    <cellStyle name="Lien hypertexte visité" xfId="13906" builtinId="9" hidden="1"/>
    <cellStyle name="Lien hypertexte visité" xfId="13908" builtinId="9" hidden="1"/>
    <cellStyle name="Lien hypertexte visité" xfId="13910" builtinId="9" hidden="1"/>
    <cellStyle name="Lien hypertexte visité" xfId="13912" builtinId="9" hidden="1"/>
    <cellStyle name="Lien hypertexte visité" xfId="13914" builtinId="9" hidden="1"/>
    <cellStyle name="Lien hypertexte visité" xfId="13916" builtinId="9" hidden="1"/>
    <cellStyle name="Lien hypertexte visité" xfId="13918" builtinId="9" hidden="1"/>
    <cellStyle name="Lien hypertexte visité" xfId="13920" builtinId="9" hidden="1"/>
    <cellStyle name="Lien hypertexte visité" xfId="13922" builtinId="9" hidden="1"/>
    <cellStyle name="Lien hypertexte visité" xfId="13924" builtinId="9" hidden="1"/>
    <cellStyle name="Lien hypertexte visité" xfId="13926" builtinId="9" hidden="1"/>
    <cellStyle name="Lien hypertexte visité" xfId="13928" builtinId="9" hidden="1"/>
    <cellStyle name="Lien hypertexte visité" xfId="13930" builtinId="9" hidden="1"/>
    <cellStyle name="Lien hypertexte visité" xfId="13932" builtinId="9" hidden="1"/>
    <cellStyle name="Lien hypertexte visité" xfId="13934" builtinId="9" hidden="1"/>
    <cellStyle name="Lien hypertexte visité" xfId="13936" builtinId="9" hidden="1"/>
    <cellStyle name="Lien hypertexte visité" xfId="13938" builtinId="9" hidden="1"/>
    <cellStyle name="Lien hypertexte visité" xfId="13940" builtinId="9" hidden="1"/>
    <cellStyle name="Lien hypertexte visité" xfId="13942" builtinId="9" hidden="1"/>
    <cellStyle name="Lien hypertexte visité" xfId="13944" builtinId="9" hidden="1"/>
    <cellStyle name="Lien hypertexte visité" xfId="13946" builtinId="9" hidden="1"/>
    <cellStyle name="Lien hypertexte visité" xfId="13948" builtinId="9" hidden="1"/>
    <cellStyle name="Lien hypertexte visité" xfId="13950" builtinId="9" hidden="1"/>
    <cellStyle name="Lien hypertexte visité" xfId="13952" builtinId="9" hidden="1"/>
    <cellStyle name="Lien hypertexte visité" xfId="13954" builtinId="9" hidden="1"/>
    <cellStyle name="Lien hypertexte visité" xfId="13956" builtinId="9" hidden="1"/>
    <cellStyle name="Lien hypertexte visité" xfId="13958" builtinId="9" hidden="1"/>
    <cellStyle name="Lien hypertexte visité" xfId="13960" builtinId="9" hidden="1"/>
    <cellStyle name="Lien hypertexte visité" xfId="13962" builtinId="9" hidden="1"/>
    <cellStyle name="Lien hypertexte visité" xfId="13964" builtinId="9" hidden="1"/>
    <cellStyle name="Lien hypertexte visité" xfId="13966" builtinId="9" hidden="1"/>
    <cellStyle name="Lien hypertexte visité" xfId="13968" builtinId="9" hidden="1"/>
    <cellStyle name="Lien hypertexte visité" xfId="13970" builtinId="9" hidden="1"/>
    <cellStyle name="Lien hypertexte visité" xfId="13972" builtinId="9" hidden="1"/>
    <cellStyle name="Lien hypertexte visité" xfId="13974" builtinId="9" hidden="1"/>
    <cellStyle name="Lien hypertexte visité" xfId="13976" builtinId="9" hidden="1"/>
    <cellStyle name="Lien hypertexte visité" xfId="13978" builtinId="9" hidden="1"/>
    <cellStyle name="Lien hypertexte visité" xfId="13980" builtinId="9" hidden="1"/>
    <cellStyle name="Lien hypertexte visité" xfId="13982" builtinId="9" hidden="1"/>
    <cellStyle name="Lien hypertexte visité" xfId="13984" builtinId="9" hidden="1"/>
    <cellStyle name="Lien hypertexte visité" xfId="13986" builtinId="9" hidden="1"/>
    <cellStyle name="Lien hypertexte visité" xfId="13988" builtinId="9" hidden="1"/>
    <cellStyle name="Lien hypertexte visité" xfId="13990" builtinId="9" hidden="1"/>
    <cellStyle name="Lien hypertexte visité" xfId="13992" builtinId="9" hidden="1"/>
    <cellStyle name="Lien hypertexte visité" xfId="13994" builtinId="9" hidden="1"/>
    <cellStyle name="Lien hypertexte visité" xfId="13996" builtinId="9" hidden="1"/>
    <cellStyle name="Lien hypertexte visité" xfId="13998" builtinId="9" hidden="1"/>
    <cellStyle name="Lien hypertexte visité" xfId="14000" builtinId="9" hidden="1"/>
    <cellStyle name="Lien hypertexte visité" xfId="14002" builtinId="9" hidden="1"/>
    <cellStyle name="Lien hypertexte visité" xfId="14004" builtinId="9" hidden="1"/>
    <cellStyle name="Lien hypertexte visité" xfId="14006" builtinId="9" hidden="1"/>
    <cellStyle name="Lien hypertexte visité" xfId="14008" builtinId="9" hidden="1"/>
    <cellStyle name="Lien hypertexte visité" xfId="14010" builtinId="9" hidden="1"/>
    <cellStyle name="Lien hypertexte visité" xfId="14012" builtinId="9" hidden="1"/>
    <cellStyle name="Lien hypertexte visité" xfId="14014" builtinId="9" hidden="1"/>
    <cellStyle name="Lien hypertexte visité" xfId="14016" builtinId="9" hidden="1"/>
    <cellStyle name="Lien hypertexte visité" xfId="14018" builtinId="9" hidden="1"/>
    <cellStyle name="Lien hypertexte visité" xfId="14020" builtinId="9" hidden="1"/>
    <cellStyle name="Lien hypertexte visité" xfId="14022" builtinId="9" hidden="1"/>
    <cellStyle name="Lien hypertexte visité" xfId="14024" builtinId="9" hidden="1"/>
    <cellStyle name="Lien hypertexte visité" xfId="14026" builtinId="9" hidden="1"/>
    <cellStyle name="Lien hypertexte visité" xfId="14028" builtinId="9" hidden="1"/>
    <cellStyle name="Lien hypertexte visité" xfId="14030" builtinId="9" hidden="1"/>
    <cellStyle name="Lien hypertexte visité" xfId="14032" builtinId="9" hidden="1"/>
    <cellStyle name="Lien hypertexte visité" xfId="14034" builtinId="9" hidden="1"/>
    <cellStyle name="Lien hypertexte visité" xfId="14036" builtinId="9" hidden="1"/>
    <cellStyle name="Lien hypertexte visité" xfId="14038" builtinId="9" hidden="1"/>
    <cellStyle name="Lien hypertexte visité" xfId="14040" builtinId="9" hidden="1"/>
    <cellStyle name="Lien hypertexte visité" xfId="14042" builtinId="9" hidden="1"/>
    <cellStyle name="Lien hypertexte visité" xfId="14044" builtinId="9" hidden="1"/>
    <cellStyle name="Lien hypertexte visité" xfId="14046" builtinId="9" hidden="1"/>
    <cellStyle name="Lien hypertexte visité" xfId="14048" builtinId="9" hidden="1"/>
    <cellStyle name="Lien hypertexte visité" xfId="14050" builtinId="9" hidden="1"/>
    <cellStyle name="Lien hypertexte visité" xfId="14052" builtinId="9" hidden="1"/>
    <cellStyle name="Lien hypertexte visité" xfId="14054" builtinId="9" hidden="1"/>
    <cellStyle name="Lien hypertexte visité" xfId="14056" builtinId="9" hidden="1"/>
    <cellStyle name="Lien hypertexte visité" xfId="14058" builtinId="9" hidden="1"/>
    <cellStyle name="Lien hypertexte visité" xfId="14060" builtinId="9" hidden="1"/>
    <cellStyle name="Lien hypertexte visité" xfId="14062" builtinId="9" hidden="1"/>
    <cellStyle name="Lien hypertexte visité" xfId="14064" builtinId="9" hidden="1"/>
    <cellStyle name="Lien hypertexte visité" xfId="14066" builtinId="9" hidden="1"/>
    <cellStyle name="Lien hypertexte visité" xfId="14068" builtinId="9" hidden="1"/>
    <cellStyle name="Lien hypertexte visité" xfId="14070" builtinId="9" hidden="1"/>
    <cellStyle name="Lien hypertexte visité" xfId="14072" builtinId="9" hidden="1"/>
    <cellStyle name="Lien hypertexte visité" xfId="14074" builtinId="9" hidden="1"/>
    <cellStyle name="Lien hypertexte visité" xfId="14076" builtinId="9" hidden="1"/>
    <cellStyle name="Lien hypertexte visité" xfId="14078" builtinId="9" hidden="1"/>
    <cellStyle name="Lien hypertexte visité" xfId="14080" builtinId="9" hidden="1"/>
    <cellStyle name="Lien hypertexte visité" xfId="14082" builtinId="9" hidden="1"/>
    <cellStyle name="Lien hypertexte visité" xfId="14084" builtinId="9" hidden="1"/>
    <cellStyle name="Lien hypertexte visité" xfId="14086" builtinId="9" hidden="1"/>
    <cellStyle name="Lien hypertexte visité" xfId="14088" builtinId="9" hidden="1"/>
    <cellStyle name="Lien hypertexte visité" xfId="14090" builtinId="9" hidden="1"/>
    <cellStyle name="Lien hypertexte visité" xfId="14092" builtinId="9" hidden="1"/>
    <cellStyle name="Lien hypertexte visité" xfId="14094" builtinId="9" hidden="1"/>
    <cellStyle name="Lien hypertexte visité" xfId="14096" builtinId="9" hidden="1"/>
    <cellStyle name="Lien hypertexte visité" xfId="14098" builtinId="9" hidden="1"/>
    <cellStyle name="Lien hypertexte visité" xfId="14100" builtinId="9" hidden="1"/>
    <cellStyle name="Lien hypertexte visité" xfId="14102" builtinId="9" hidden="1"/>
    <cellStyle name="Lien hypertexte visité" xfId="14104" builtinId="9" hidden="1"/>
    <cellStyle name="Lien hypertexte visité" xfId="14106" builtinId="9" hidden="1"/>
    <cellStyle name="Lien hypertexte visité" xfId="14108" builtinId="9" hidden="1"/>
    <cellStyle name="Lien hypertexte visité" xfId="14110" builtinId="9" hidden="1"/>
    <cellStyle name="Lien hypertexte visité" xfId="14112" builtinId="9" hidden="1"/>
    <cellStyle name="Lien hypertexte visité" xfId="14114" builtinId="9" hidden="1"/>
    <cellStyle name="Lien hypertexte visité" xfId="14116" builtinId="9" hidden="1"/>
    <cellStyle name="Lien hypertexte visité" xfId="14118" builtinId="9" hidden="1"/>
    <cellStyle name="Lien hypertexte visité" xfId="14120" builtinId="9" hidden="1"/>
    <cellStyle name="Lien hypertexte visité" xfId="14122" builtinId="9" hidden="1"/>
    <cellStyle name="Lien hypertexte visité" xfId="14124" builtinId="9" hidden="1"/>
    <cellStyle name="Lien hypertexte visité" xfId="14126" builtinId="9" hidden="1"/>
    <cellStyle name="Lien hypertexte visité" xfId="14128" builtinId="9" hidden="1"/>
    <cellStyle name="Lien hypertexte visité" xfId="14130" builtinId="9" hidden="1"/>
    <cellStyle name="Lien hypertexte visité" xfId="14132" builtinId="9" hidden="1"/>
    <cellStyle name="Lien hypertexte visité" xfId="14134" builtinId="9" hidden="1"/>
    <cellStyle name="Lien hypertexte visité" xfId="14136" builtinId="9" hidden="1"/>
    <cellStyle name="Lien hypertexte visité" xfId="14138" builtinId="9" hidden="1"/>
    <cellStyle name="Lien hypertexte visité" xfId="14140" builtinId="9" hidden="1"/>
    <cellStyle name="Lien hypertexte visité" xfId="14142" builtinId="9" hidden="1"/>
    <cellStyle name="Lien hypertexte visité" xfId="14144" builtinId="9" hidden="1"/>
    <cellStyle name="Lien hypertexte visité" xfId="14146" builtinId="9" hidden="1"/>
    <cellStyle name="Lien hypertexte visité" xfId="14148" builtinId="9" hidden="1"/>
    <cellStyle name="Lien hypertexte visité" xfId="14150" builtinId="9" hidden="1"/>
    <cellStyle name="Lien hypertexte visité" xfId="14152" builtinId="9" hidden="1"/>
    <cellStyle name="Lien hypertexte visité" xfId="14154" builtinId="9" hidden="1"/>
    <cellStyle name="Lien hypertexte visité" xfId="14156" builtinId="9" hidden="1"/>
    <cellStyle name="Lien hypertexte visité" xfId="14158" builtinId="9" hidden="1"/>
    <cellStyle name="Lien hypertexte visité" xfId="14160" builtinId="9" hidden="1"/>
    <cellStyle name="Lien hypertexte visité" xfId="14162" builtinId="9" hidden="1"/>
    <cellStyle name="Lien hypertexte visité" xfId="14164" builtinId="9" hidden="1"/>
    <cellStyle name="Lien hypertexte visité" xfId="14166" builtinId="9" hidden="1"/>
    <cellStyle name="Lien hypertexte visité" xfId="14168" builtinId="9" hidden="1"/>
    <cellStyle name="Lien hypertexte visité" xfId="14170" builtinId="9" hidden="1"/>
    <cellStyle name="Lien hypertexte visité" xfId="14172" builtinId="9" hidden="1"/>
    <cellStyle name="Lien hypertexte visité" xfId="14174" builtinId="9" hidden="1"/>
    <cellStyle name="Lien hypertexte visité" xfId="14176" builtinId="9" hidden="1"/>
    <cellStyle name="Lien hypertexte visité" xfId="14178" builtinId="9" hidden="1"/>
    <cellStyle name="Lien hypertexte visité" xfId="14180" builtinId="9" hidden="1"/>
    <cellStyle name="Lien hypertexte visité" xfId="14182" builtinId="9" hidden="1"/>
    <cellStyle name="Lien hypertexte visité" xfId="14184" builtinId="9" hidden="1"/>
    <cellStyle name="Lien hypertexte visité" xfId="14186" builtinId="9" hidden="1"/>
    <cellStyle name="Lien hypertexte visité" xfId="14188" builtinId="9" hidden="1"/>
    <cellStyle name="Lien hypertexte visité" xfId="14190" builtinId="9" hidden="1"/>
    <cellStyle name="Lien hypertexte visité" xfId="14192" builtinId="9" hidden="1"/>
    <cellStyle name="Lien hypertexte visité" xfId="14194" builtinId="9" hidden="1"/>
    <cellStyle name="Lien hypertexte visité" xfId="14196" builtinId="9" hidden="1"/>
    <cellStyle name="Lien hypertexte visité" xfId="14198" builtinId="9" hidden="1"/>
    <cellStyle name="Lien hypertexte visité" xfId="14200" builtinId="9" hidden="1"/>
    <cellStyle name="Lien hypertexte visité" xfId="14202" builtinId="9" hidden="1"/>
    <cellStyle name="Lien hypertexte visité" xfId="14204" builtinId="9" hidden="1"/>
    <cellStyle name="Lien hypertexte visité" xfId="14206" builtinId="9" hidden="1"/>
    <cellStyle name="Lien hypertexte visité" xfId="14208" builtinId="9" hidden="1"/>
    <cellStyle name="Lien hypertexte visité" xfId="14210" builtinId="9" hidden="1"/>
    <cellStyle name="Lien hypertexte visité" xfId="14212" builtinId="9" hidden="1"/>
    <cellStyle name="Lien hypertexte visité" xfId="14214" builtinId="9" hidden="1"/>
    <cellStyle name="Lien hypertexte visité" xfId="14216" builtinId="9" hidden="1"/>
    <cellStyle name="Lien hypertexte visité" xfId="14218" builtinId="9" hidden="1"/>
    <cellStyle name="Lien hypertexte visité" xfId="14220" builtinId="9" hidden="1"/>
    <cellStyle name="Lien hypertexte visité" xfId="14222" builtinId="9" hidden="1"/>
    <cellStyle name="Lien hypertexte visité" xfId="14224" builtinId="9" hidden="1"/>
    <cellStyle name="Lien hypertexte visité" xfId="14226" builtinId="9" hidden="1"/>
    <cellStyle name="Lien hypertexte visité" xfId="14228" builtinId="9" hidden="1"/>
    <cellStyle name="Lien hypertexte visité" xfId="14230" builtinId="9" hidden="1"/>
    <cellStyle name="Lien hypertexte visité" xfId="14232" builtinId="9" hidden="1"/>
    <cellStyle name="Lien hypertexte visité" xfId="14234" builtinId="9" hidden="1"/>
    <cellStyle name="Lien hypertexte visité" xfId="14236" builtinId="9" hidden="1"/>
    <cellStyle name="Lien hypertexte visité" xfId="14238" builtinId="9" hidden="1"/>
    <cellStyle name="Lien hypertexte visité" xfId="14240" builtinId="9" hidden="1"/>
    <cellStyle name="Lien hypertexte visité" xfId="14242" builtinId="9" hidden="1"/>
    <cellStyle name="Lien hypertexte visité" xfId="14244" builtinId="9" hidden="1"/>
    <cellStyle name="Lien hypertexte visité" xfId="14246" builtinId="9" hidden="1"/>
    <cellStyle name="Lien hypertexte visité" xfId="14248" builtinId="9" hidden="1"/>
    <cellStyle name="Lien hypertexte visité" xfId="14250" builtinId="9" hidden="1"/>
    <cellStyle name="Lien hypertexte visité" xfId="14252" builtinId="9" hidden="1"/>
    <cellStyle name="Lien hypertexte visité" xfId="14254" builtinId="9" hidden="1"/>
    <cellStyle name="Lien hypertexte visité" xfId="14256" builtinId="9" hidden="1"/>
    <cellStyle name="Lien hypertexte visité" xfId="14258" builtinId="9" hidden="1"/>
    <cellStyle name="Lien hypertexte visité" xfId="14260" builtinId="9" hidden="1"/>
    <cellStyle name="Lien hypertexte visité" xfId="14262" builtinId="9" hidden="1"/>
    <cellStyle name="Lien hypertexte visité" xfId="14264" builtinId="9" hidden="1"/>
    <cellStyle name="Lien hypertexte visité" xfId="14266" builtinId="9" hidden="1"/>
    <cellStyle name="Lien hypertexte visité" xfId="14268" builtinId="9" hidden="1"/>
    <cellStyle name="Lien hypertexte visité" xfId="14270" builtinId="9" hidden="1"/>
    <cellStyle name="Lien hypertexte visité" xfId="14272" builtinId="9" hidden="1"/>
    <cellStyle name="Lien hypertexte visité" xfId="14274" builtinId="9" hidden="1"/>
    <cellStyle name="Lien hypertexte visité" xfId="14276" builtinId="9" hidden="1"/>
    <cellStyle name="Lien hypertexte visité" xfId="14278" builtinId="9" hidden="1"/>
    <cellStyle name="Lien hypertexte visité" xfId="14280" builtinId="9" hidden="1"/>
    <cellStyle name="Lien hypertexte visité" xfId="14282" builtinId="9" hidden="1"/>
    <cellStyle name="Lien hypertexte visité" xfId="14284" builtinId="9" hidden="1"/>
    <cellStyle name="Lien hypertexte visité" xfId="14286" builtinId="9" hidden="1"/>
    <cellStyle name="Lien hypertexte visité" xfId="14288" builtinId="9" hidden="1"/>
    <cellStyle name="Lien hypertexte visité" xfId="14290" builtinId="9" hidden="1"/>
    <cellStyle name="Lien hypertexte visité" xfId="14292" builtinId="9" hidden="1"/>
    <cellStyle name="Lien hypertexte visité" xfId="14294" builtinId="9" hidden="1"/>
    <cellStyle name="Lien hypertexte visité" xfId="14296" builtinId="9" hidden="1"/>
    <cellStyle name="Lien hypertexte visité" xfId="14298" builtinId="9" hidden="1"/>
    <cellStyle name="Lien hypertexte visité" xfId="14300" builtinId="9" hidden="1"/>
    <cellStyle name="Lien hypertexte visité" xfId="14302" builtinId="9" hidden="1"/>
    <cellStyle name="Lien hypertexte visité" xfId="14304" builtinId="9" hidden="1"/>
    <cellStyle name="Lien hypertexte visité" xfId="14306" builtinId="9" hidden="1"/>
    <cellStyle name="Lien hypertexte visité" xfId="14308" builtinId="9" hidden="1"/>
    <cellStyle name="Lien hypertexte visité" xfId="14310" builtinId="9" hidden="1"/>
    <cellStyle name="Lien hypertexte visité" xfId="14312" builtinId="9" hidden="1"/>
    <cellStyle name="Lien hypertexte visité" xfId="14314" builtinId="9" hidden="1"/>
    <cellStyle name="Lien hypertexte visité" xfId="14316" builtinId="9" hidden="1"/>
    <cellStyle name="Lien hypertexte visité" xfId="14318" builtinId="9" hidden="1"/>
    <cellStyle name="Lien hypertexte visité" xfId="14320" builtinId="9" hidden="1"/>
    <cellStyle name="Lien hypertexte visité" xfId="14322" builtinId="9" hidden="1"/>
    <cellStyle name="Lien hypertexte visité" xfId="14324" builtinId="9" hidden="1"/>
    <cellStyle name="Lien hypertexte visité" xfId="14326" builtinId="9" hidden="1"/>
    <cellStyle name="Lien hypertexte visité" xfId="14328" builtinId="9" hidden="1"/>
    <cellStyle name="Lien hypertexte visité" xfId="14330" builtinId="9" hidden="1"/>
    <cellStyle name="Lien hypertexte visité" xfId="14332" builtinId="9" hidden="1"/>
    <cellStyle name="Lien hypertexte visité" xfId="14334" builtinId="9" hidden="1"/>
    <cellStyle name="Lien hypertexte visité" xfId="14336" builtinId="9" hidden="1"/>
    <cellStyle name="Lien hypertexte visité" xfId="14338" builtinId="9" hidden="1"/>
    <cellStyle name="Lien hypertexte visité" xfId="14340" builtinId="9" hidden="1"/>
    <cellStyle name="Lien hypertexte visité" xfId="14342" builtinId="9" hidden="1"/>
    <cellStyle name="Lien hypertexte visité" xfId="14344" builtinId="9" hidden="1"/>
    <cellStyle name="Lien hypertexte visité" xfId="14346" builtinId="9" hidden="1"/>
    <cellStyle name="Lien hypertexte visité" xfId="14348" builtinId="9" hidden="1"/>
    <cellStyle name="Lien hypertexte visité" xfId="14350" builtinId="9" hidden="1"/>
    <cellStyle name="Lien hypertexte visité" xfId="14352" builtinId="9" hidden="1"/>
    <cellStyle name="Lien hypertexte visité" xfId="14354" builtinId="9" hidden="1"/>
    <cellStyle name="Lien hypertexte visité" xfId="14356" builtinId="9" hidden="1"/>
    <cellStyle name="Lien hypertexte visité" xfId="14358" builtinId="9" hidden="1"/>
    <cellStyle name="Lien hypertexte visité" xfId="14360" builtinId="9" hidden="1"/>
    <cellStyle name="Lien hypertexte visité" xfId="14362" builtinId="9" hidden="1"/>
    <cellStyle name="Lien hypertexte visité" xfId="14364" builtinId="9" hidden="1"/>
    <cellStyle name="Lien hypertexte visité" xfId="14366" builtinId="9" hidden="1"/>
    <cellStyle name="Lien hypertexte visité" xfId="14368" builtinId="9" hidden="1"/>
    <cellStyle name="Lien hypertexte visité" xfId="14370" builtinId="9" hidden="1"/>
    <cellStyle name="Lien hypertexte visité" xfId="14372" builtinId="9" hidden="1"/>
    <cellStyle name="Lien hypertexte visité" xfId="14374" builtinId="9" hidden="1"/>
    <cellStyle name="Lien hypertexte visité" xfId="14376" builtinId="9" hidden="1"/>
    <cellStyle name="Lien hypertexte visité" xfId="14378" builtinId="9" hidden="1"/>
    <cellStyle name="Lien hypertexte visité" xfId="14380" builtinId="9" hidden="1"/>
    <cellStyle name="Lien hypertexte visité" xfId="14382" builtinId="9" hidden="1"/>
    <cellStyle name="Lien hypertexte visité" xfId="14384" builtinId="9" hidden="1"/>
    <cellStyle name="Lien hypertexte visité" xfId="14386" builtinId="9" hidden="1"/>
    <cellStyle name="Lien hypertexte visité" xfId="14388" builtinId="9" hidden="1"/>
    <cellStyle name="Lien hypertexte visité" xfId="14390" builtinId="9" hidden="1"/>
    <cellStyle name="Lien hypertexte visité" xfId="14392" builtinId="9" hidden="1"/>
    <cellStyle name="Lien hypertexte visité" xfId="14394" builtinId="9" hidden="1"/>
    <cellStyle name="Lien hypertexte visité" xfId="14396" builtinId="9" hidden="1"/>
    <cellStyle name="Lien hypertexte visité" xfId="14398" builtinId="9" hidden="1"/>
    <cellStyle name="Lien hypertexte visité" xfId="14400" builtinId="9" hidden="1"/>
    <cellStyle name="Lien hypertexte visité" xfId="14402" builtinId="9" hidden="1"/>
    <cellStyle name="Lien hypertexte visité" xfId="14404" builtinId="9" hidden="1"/>
    <cellStyle name="Lien hypertexte visité" xfId="14406" builtinId="9" hidden="1"/>
    <cellStyle name="Lien hypertexte visité" xfId="14408" builtinId="9" hidden="1"/>
    <cellStyle name="Lien hypertexte visité" xfId="14410" builtinId="9" hidden="1"/>
    <cellStyle name="Lien hypertexte visité" xfId="14412" builtinId="9" hidden="1"/>
    <cellStyle name="Lien hypertexte visité" xfId="14414" builtinId="9" hidden="1"/>
    <cellStyle name="Lien hypertexte visité" xfId="14416" builtinId="9" hidden="1"/>
    <cellStyle name="Lien hypertexte visité" xfId="14418" builtinId="9" hidden="1"/>
    <cellStyle name="Lien hypertexte visité" xfId="14420" builtinId="9" hidden="1"/>
    <cellStyle name="Lien hypertexte visité" xfId="14422" builtinId="9" hidden="1"/>
    <cellStyle name="Lien hypertexte visité" xfId="14424" builtinId="9" hidden="1"/>
    <cellStyle name="Lien hypertexte visité" xfId="14426" builtinId="9" hidden="1"/>
    <cellStyle name="Lien hypertexte visité" xfId="14428" builtinId="9" hidden="1"/>
    <cellStyle name="Lien hypertexte visité" xfId="14430" builtinId="9" hidden="1"/>
    <cellStyle name="Lien hypertexte visité" xfId="14432" builtinId="9" hidden="1"/>
    <cellStyle name="Lien hypertexte visité" xfId="14434" builtinId="9" hidden="1"/>
    <cellStyle name="Lien hypertexte visité" xfId="14436" builtinId="9" hidden="1"/>
    <cellStyle name="Lien hypertexte visité" xfId="14438" builtinId="9" hidden="1"/>
    <cellStyle name="Lien hypertexte visité" xfId="14440" builtinId="9" hidden="1"/>
    <cellStyle name="Lien hypertexte visité" xfId="14442" builtinId="9" hidden="1"/>
    <cellStyle name="Lien hypertexte visité" xfId="14444" builtinId="9" hidden="1"/>
    <cellStyle name="Lien hypertexte visité" xfId="14446" builtinId="9" hidden="1"/>
    <cellStyle name="Lien hypertexte visité" xfId="14448" builtinId="9" hidden="1"/>
    <cellStyle name="Lien hypertexte visité" xfId="14450" builtinId="9" hidden="1"/>
    <cellStyle name="Lien hypertexte visité" xfId="14452" builtinId="9" hidden="1"/>
    <cellStyle name="Lien hypertexte visité" xfId="14454" builtinId="9" hidden="1"/>
    <cellStyle name="Lien hypertexte visité" xfId="14456" builtinId="9" hidden="1"/>
    <cellStyle name="Lien hypertexte visité" xfId="14458" builtinId="9" hidden="1"/>
    <cellStyle name="Lien hypertexte visité" xfId="14460" builtinId="9" hidden="1"/>
    <cellStyle name="Lien hypertexte visité" xfId="14462" builtinId="9" hidden="1"/>
    <cellStyle name="Lien hypertexte visité" xfId="14464" builtinId="9" hidden="1"/>
    <cellStyle name="Lien hypertexte visité" xfId="14466" builtinId="9" hidden="1"/>
    <cellStyle name="Lien hypertexte visité" xfId="14468" builtinId="9" hidden="1"/>
    <cellStyle name="Lien hypertexte visité" xfId="14470" builtinId="9" hidden="1"/>
    <cellStyle name="Lien hypertexte visité" xfId="14472" builtinId="9" hidden="1"/>
    <cellStyle name="Lien hypertexte visité" xfId="14474" builtinId="9" hidden="1"/>
    <cellStyle name="Lien hypertexte visité" xfId="14476" builtinId="9" hidden="1"/>
    <cellStyle name="Lien hypertexte visité" xfId="14478" builtinId="9" hidden="1"/>
    <cellStyle name="Lien hypertexte visité" xfId="14480" builtinId="9" hidden="1"/>
    <cellStyle name="Lien hypertexte visité" xfId="14482" builtinId="9" hidden="1"/>
    <cellStyle name="Lien hypertexte visité" xfId="14484" builtinId="9" hidden="1"/>
    <cellStyle name="Lien hypertexte visité" xfId="14486" builtinId="9" hidden="1"/>
    <cellStyle name="Lien hypertexte visité" xfId="14488" builtinId="9" hidden="1"/>
    <cellStyle name="Lien hypertexte visité" xfId="14490" builtinId="9" hidden="1"/>
    <cellStyle name="Lien hypertexte visité" xfId="14492" builtinId="9" hidden="1"/>
    <cellStyle name="Lien hypertexte visité" xfId="14494" builtinId="9" hidden="1"/>
    <cellStyle name="Lien hypertexte visité" xfId="14496" builtinId="9" hidden="1"/>
    <cellStyle name="Lien hypertexte visité" xfId="14498" builtinId="9" hidden="1"/>
    <cellStyle name="Lien hypertexte visité" xfId="14500" builtinId="9" hidden="1"/>
    <cellStyle name="Lien hypertexte visité" xfId="14502" builtinId="9" hidden="1"/>
    <cellStyle name="Lien hypertexte visité" xfId="14504" builtinId="9" hidden="1"/>
    <cellStyle name="Lien hypertexte visité" xfId="14506" builtinId="9" hidden="1"/>
    <cellStyle name="Lien hypertexte visité" xfId="14508" builtinId="9" hidden="1"/>
    <cellStyle name="Lien hypertexte visité" xfId="14510" builtinId="9" hidden="1"/>
    <cellStyle name="Lien hypertexte visité" xfId="14512" builtinId="9" hidden="1"/>
    <cellStyle name="Lien hypertexte visité" xfId="14514" builtinId="9" hidden="1"/>
    <cellStyle name="Lien hypertexte visité" xfId="14517" builtinId="9" hidden="1"/>
    <cellStyle name="Lien hypertexte visité" xfId="14521" builtinId="9" hidden="1"/>
    <cellStyle name="Lien hypertexte visité" xfId="14525" builtinId="9" hidden="1"/>
    <cellStyle name="Lien hypertexte visité" xfId="14529" builtinId="9" hidden="1"/>
    <cellStyle name="Lien hypertexte visité" xfId="14533" builtinId="9" hidden="1"/>
    <cellStyle name="Lien hypertexte visité" xfId="14537" builtinId="9" hidden="1"/>
    <cellStyle name="Lien hypertexte visité" xfId="14541" builtinId="9" hidden="1"/>
    <cellStyle name="Lien hypertexte visité" xfId="14545" builtinId="9" hidden="1"/>
    <cellStyle name="Lien hypertexte visité" xfId="14549" builtinId="9" hidden="1"/>
    <cellStyle name="Lien hypertexte visité" xfId="14553" builtinId="9" hidden="1"/>
    <cellStyle name="Lien hypertexte visité" xfId="14557" builtinId="9" hidden="1"/>
    <cellStyle name="Lien hypertexte visité" xfId="14561" builtinId="9" hidden="1"/>
    <cellStyle name="Lien hypertexte visité" xfId="14565" builtinId="9" hidden="1"/>
    <cellStyle name="Lien hypertexte visité" xfId="14569" builtinId="9" hidden="1"/>
    <cellStyle name="Lien hypertexte visité" xfId="14573" builtinId="9" hidden="1"/>
    <cellStyle name="Lien hypertexte visité" xfId="14577" builtinId="9" hidden="1"/>
    <cellStyle name="Lien hypertexte visité" xfId="14581" builtinId="9" hidden="1"/>
    <cellStyle name="Lien hypertexte visité" xfId="14585" builtinId="9" hidden="1"/>
    <cellStyle name="Lien hypertexte visité" xfId="14589" builtinId="9" hidden="1"/>
    <cellStyle name="Lien hypertexte visité" xfId="14593" builtinId="9" hidden="1"/>
    <cellStyle name="Lien hypertexte visité" xfId="14597" builtinId="9" hidden="1"/>
    <cellStyle name="Lien hypertexte visité" xfId="14601" builtinId="9" hidden="1"/>
    <cellStyle name="Lien hypertexte visité" xfId="14605" builtinId="9" hidden="1"/>
    <cellStyle name="Lien hypertexte visité" xfId="14609" builtinId="9" hidden="1"/>
    <cellStyle name="Lien hypertexte visité" xfId="14613" builtinId="9" hidden="1"/>
    <cellStyle name="Lien hypertexte visité" xfId="14617" builtinId="9" hidden="1"/>
    <cellStyle name="Lien hypertexte visité" xfId="14621" builtinId="9" hidden="1"/>
    <cellStyle name="Lien hypertexte visité" xfId="14625" builtinId="9" hidden="1"/>
    <cellStyle name="Lien hypertexte visité" xfId="14629" builtinId="9" hidden="1"/>
    <cellStyle name="Lien hypertexte visité" xfId="14633" builtinId="9" hidden="1"/>
    <cellStyle name="Lien hypertexte visité" xfId="14637" builtinId="9" hidden="1"/>
    <cellStyle name="Lien hypertexte visité" xfId="14641" builtinId="9" hidden="1"/>
    <cellStyle name="Lien hypertexte visité" xfId="14645" builtinId="9" hidden="1"/>
    <cellStyle name="Lien hypertexte visité" xfId="14649" builtinId="9" hidden="1"/>
    <cellStyle name="Lien hypertexte visité" xfId="14653" builtinId="9" hidden="1"/>
    <cellStyle name="Lien hypertexte visité" xfId="14657" builtinId="9" hidden="1"/>
    <cellStyle name="Lien hypertexte visité" xfId="14661" builtinId="9" hidden="1"/>
    <cellStyle name="Lien hypertexte visité" xfId="14665" builtinId="9" hidden="1"/>
    <cellStyle name="Lien hypertexte visité" xfId="14669" builtinId="9" hidden="1"/>
    <cellStyle name="Lien hypertexte visité" xfId="14673" builtinId="9" hidden="1"/>
    <cellStyle name="Lien hypertexte visité" xfId="14677" builtinId="9" hidden="1"/>
    <cellStyle name="Lien hypertexte visité" xfId="14681" builtinId="9" hidden="1"/>
    <cellStyle name="Lien hypertexte visité" xfId="14685" builtinId="9" hidden="1"/>
    <cellStyle name="Lien hypertexte visité" xfId="14689" builtinId="9" hidden="1"/>
    <cellStyle name="Lien hypertexte visité" xfId="14693" builtinId="9" hidden="1"/>
    <cellStyle name="Lien hypertexte visité" xfId="14697" builtinId="9" hidden="1"/>
    <cellStyle name="Lien hypertexte visité" xfId="14701" builtinId="9" hidden="1"/>
    <cellStyle name="Lien hypertexte visité" xfId="14705" builtinId="9" hidden="1"/>
    <cellStyle name="Lien hypertexte visité" xfId="14709" builtinId="9" hidden="1"/>
    <cellStyle name="Lien hypertexte visité" xfId="14713" builtinId="9" hidden="1"/>
    <cellStyle name="Lien hypertexte visité" xfId="14717" builtinId="9" hidden="1"/>
    <cellStyle name="Lien hypertexte visité" xfId="14721" builtinId="9" hidden="1"/>
    <cellStyle name="Lien hypertexte visité" xfId="14725" builtinId="9" hidden="1"/>
    <cellStyle name="Lien hypertexte visité" xfId="14729" builtinId="9" hidden="1"/>
    <cellStyle name="Lien hypertexte visité" xfId="14733" builtinId="9" hidden="1"/>
    <cellStyle name="Lien hypertexte visité" xfId="14737" builtinId="9" hidden="1"/>
    <cellStyle name="Lien hypertexte visité" xfId="14741" builtinId="9" hidden="1"/>
    <cellStyle name="Lien hypertexte visité" xfId="14745" builtinId="9" hidden="1"/>
    <cellStyle name="Lien hypertexte visité" xfId="14749" builtinId="9" hidden="1"/>
    <cellStyle name="Lien hypertexte visité" xfId="14753" builtinId="9" hidden="1"/>
    <cellStyle name="Lien hypertexte visité" xfId="14757" builtinId="9" hidden="1"/>
    <cellStyle name="Lien hypertexte visité" xfId="14761" builtinId="9" hidden="1"/>
    <cellStyle name="Lien hypertexte visité" xfId="14765" builtinId="9" hidden="1"/>
    <cellStyle name="Lien hypertexte visité" xfId="14769" builtinId="9" hidden="1"/>
    <cellStyle name="Lien hypertexte visité" xfId="14773" builtinId="9" hidden="1"/>
    <cellStyle name="Lien hypertexte visité" xfId="14777" builtinId="9" hidden="1"/>
    <cellStyle name="Lien hypertexte visité" xfId="14781" builtinId="9" hidden="1"/>
    <cellStyle name="Lien hypertexte visité" xfId="14785" builtinId="9" hidden="1"/>
    <cellStyle name="Lien hypertexte visité" xfId="14789" builtinId="9" hidden="1"/>
    <cellStyle name="Lien hypertexte visité" xfId="14793" builtinId="9" hidden="1"/>
    <cellStyle name="Lien hypertexte visité" xfId="14797" builtinId="9" hidden="1"/>
    <cellStyle name="Lien hypertexte visité" xfId="14801" builtinId="9" hidden="1"/>
    <cellStyle name="Lien hypertexte visité" xfId="14805" builtinId="9" hidden="1"/>
    <cellStyle name="Lien hypertexte visité" xfId="14809" builtinId="9" hidden="1"/>
    <cellStyle name="Lien hypertexte visité" xfId="14813" builtinId="9" hidden="1"/>
    <cellStyle name="Lien hypertexte visité" xfId="14817" builtinId="9" hidden="1"/>
    <cellStyle name="Lien hypertexte visité" xfId="14821" builtinId="9" hidden="1"/>
    <cellStyle name="Lien hypertexte visité" xfId="14825" builtinId="9" hidden="1"/>
    <cellStyle name="Lien hypertexte visité" xfId="14829" builtinId="9" hidden="1"/>
    <cellStyle name="Lien hypertexte visité" xfId="14833" builtinId="9" hidden="1"/>
    <cellStyle name="Lien hypertexte visité" xfId="14837" builtinId="9" hidden="1"/>
    <cellStyle name="Lien hypertexte visité" xfId="14841" builtinId="9" hidden="1"/>
    <cellStyle name="Lien hypertexte visité" xfId="14845" builtinId="9" hidden="1"/>
    <cellStyle name="Lien hypertexte visité" xfId="14849" builtinId="9" hidden="1"/>
    <cellStyle name="Lien hypertexte visité" xfId="14853" builtinId="9" hidden="1"/>
    <cellStyle name="Lien hypertexte visité" xfId="14857" builtinId="9" hidden="1"/>
    <cellStyle name="Lien hypertexte visité" xfId="14861" builtinId="9" hidden="1"/>
    <cellStyle name="Lien hypertexte visité" xfId="14865" builtinId="9" hidden="1"/>
    <cellStyle name="Lien hypertexte visité" xfId="14869" builtinId="9" hidden="1"/>
    <cellStyle name="Lien hypertexte visité" xfId="14873" builtinId="9" hidden="1"/>
    <cellStyle name="Lien hypertexte visité" xfId="14877" builtinId="9" hidden="1"/>
    <cellStyle name="Lien hypertexte visité" xfId="14881" builtinId="9" hidden="1"/>
    <cellStyle name="Lien hypertexte visité" xfId="14885" builtinId="9" hidden="1"/>
    <cellStyle name="Lien hypertexte visité" xfId="14889" builtinId="9" hidden="1"/>
    <cellStyle name="Lien hypertexte visité" xfId="14893" builtinId="9" hidden="1"/>
    <cellStyle name="Lien hypertexte visité" xfId="14897" builtinId="9" hidden="1"/>
    <cellStyle name="Lien hypertexte visité" xfId="14901" builtinId="9" hidden="1"/>
    <cellStyle name="Lien hypertexte visité" xfId="14905" builtinId="9" hidden="1"/>
    <cellStyle name="Lien hypertexte visité" xfId="14909" builtinId="9" hidden="1"/>
    <cellStyle name="Lien hypertexte visité" xfId="14913" builtinId="9" hidden="1"/>
    <cellStyle name="Lien hypertexte visité" xfId="14917" builtinId="9" hidden="1"/>
    <cellStyle name="Lien hypertexte visité" xfId="14921" builtinId="9" hidden="1"/>
    <cellStyle name="Lien hypertexte visité" xfId="14925" builtinId="9" hidden="1"/>
    <cellStyle name="Lien hypertexte visité" xfId="14929" builtinId="9" hidden="1"/>
    <cellStyle name="Lien hypertexte visité" xfId="14933" builtinId="9" hidden="1"/>
    <cellStyle name="Lien hypertexte visité" xfId="14937" builtinId="9" hidden="1"/>
    <cellStyle name="Lien hypertexte visité" xfId="14941" builtinId="9" hidden="1"/>
    <cellStyle name="Lien hypertexte visité" xfId="14945" builtinId="9" hidden="1"/>
    <cellStyle name="Lien hypertexte visité" xfId="14949" builtinId="9" hidden="1"/>
    <cellStyle name="Lien hypertexte visité" xfId="14953" builtinId="9" hidden="1"/>
    <cellStyle name="Lien hypertexte visité" xfId="14957" builtinId="9" hidden="1"/>
    <cellStyle name="Lien hypertexte visité" xfId="14961" builtinId="9" hidden="1"/>
    <cellStyle name="Lien hypertexte visité" xfId="14965" builtinId="9" hidden="1"/>
    <cellStyle name="Lien hypertexte visité" xfId="14969" builtinId="9" hidden="1"/>
    <cellStyle name="Lien hypertexte visité" xfId="14973" builtinId="9" hidden="1"/>
    <cellStyle name="Lien hypertexte visité" xfId="14977" builtinId="9" hidden="1"/>
    <cellStyle name="Lien hypertexte visité" xfId="14981" builtinId="9" hidden="1"/>
    <cellStyle name="Lien hypertexte visité" xfId="14985" builtinId="9" hidden="1"/>
    <cellStyle name="Lien hypertexte visité" xfId="14989" builtinId="9" hidden="1"/>
    <cellStyle name="Lien hypertexte visité" xfId="14993" builtinId="9" hidden="1"/>
    <cellStyle name="Lien hypertexte visité" xfId="14997" builtinId="9" hidden="1"/>
    <cellStyle name="Lien hypertexte visité" xfId="15001" builtinId="9" hidden="1"/>
    <cellStyle name="Lien hypertexte visité" xfId="15005" builtinId="9" hidden="1"/>
    <cellStyle name="Lien hypertexte visité" xfId="15009" builtinId="9" hidden="1"/>
    <cellStyle name="Lien hypertexte visité" xfId="15013" builtinId="9" hidden="1"/>
    <cellStyle name="Lien hypertexte visité" xfId="15017" builtinId="9" hidden="1"/>
    <cellStyle name="Lien hypertexte visité" xfId="15021" builtinId="9" hidden="1"/>
    <cellStyle name="Lien hypertexte visité" xfId="15025" builtinId="9" hidden="1"/>
    <cellStyle name="Lien hypertexte visité" xfId="15029" builtinId="9" hidden="1"/>
    <cellStyle name="Lien hypertexte visité" xfId="15033" builtinId="9" hidden="1"/>
    <cellStyle name="Lien hypertexte visité" xfId="15037" builtinId="9" hidden="1"/>
    <cellStyle name="Lien hypertexte visité" xfId="15041" builtinId="9" hidden="1"/>
    <cellStyle name="Lien hypertexte visité" xfId="15045" builtinId="9" hidden="1"/>
    <cellStyle name="Lien hypertexte visité" xfId="15049" builtinId="9" hidden="1"/>
    <cellStyle name="Lien hypertexte visité" xfId="15053" builtinId="9" hidden="1"/>
    <cellStyle name="Lien hypertexte visité" xfId="15057" builtinId="9" hidden="1"/>
    <cellStyle name="Lien hypertexte visité" xfId="15061" builtinId="9" hidden="1"/>
    <cellStyle name="Lien hypertexte visité" xfId="15065" builtinId="9" hidden="1"/>
    <cellStyle name="Lien hypertexte visité" xfId="15069" builtinId="9" hidden="1"/>
    <cellStyle name="Lien hypertexte visité" xfId="15073" builtinId="9" hidden="1"/>
    <cellStyle name="Lien hypertexte visité" xfId="15077" builtinId="9" hidden="1"/>
    <cellStyle name="Lien hypertexte visité" xfId="15081" builtinId="9" hidden="1"/>
    <cellStyle name="Lien hypertexte visité" xfId="15085" builtinId="9" hidden="1"/>
    <cellStyle name="Lien hypertexte visité" xfId="15089" builtinId="9" hidden="1"/>
    <cellStyle name="Lien hypertexte visité" xfId="15093" builtinId="9" hidden="1"/>
    <cellStyle name="Lien hypertexte visité" xfId="15097" builtinId="9" hidden="1"/>
    <cellStyle name="Lien hypertexte visité" xfId="15101" builtinId="9" hidden="1"/>
    <cellStyle name="Lien hypertexte visité" xfId="15105" builtinId="9" hidden="1"/>
    <cellStyle name="Lien hypertexte visité" xfId="15109" builtinId="9" hidden="1"/>
    <cellStyle name="Lien hypertexte visité" xfId="15113" builtinId="9" hidden="1"/>
    <cellStyle name="Lien hypertexte visité" xfId="15117" builtinId="9" hidden="1"/>
    <cellStyle name="Lien hypertexte visité" xfId="15121" builtinId="9" hidden="1"/>
    <cellStyle name="Lien hypertexte visité" xfId="15125" builtinId="9" hidden="1"/>
    <cellStyle name="Lien hypertexte visité" xfId="15129" builtinId="9" hidden="1"/>
    <cellStyle name="Lien hypertexte visité" xfId="15133" builtinId="9" hidden="1"/>
    <cellStyle name="Lien hypertexte visité" xfId="15137" builtinId="9" hidden="1"/>
    <cellStyle name="Lien hypertexte visité" xfId="15141" builtinId="9" hidden="1"/>
    <cellStyle name="Lien hypertexte visité" xfId="15145" builtinId="9" hidden="1"/>
    <cellStyle name="Lien hypertexte visité" xfId="15149" builtinId="9" hidden="1"/>
    <cellStyle name="Lien hypertexte visité" xfId="15153" builtinId="9" hidden="1"/>
    <cellStyle name="Lien hypertexte visité" xfId="15157" builtinId="9" hidden="1"/>
    <cellStyle name="Lien hypertexte visité" xfId="15161" builtinId="9" hidden="1"/>
    <cellStyle name="Lien hypertexte visité" xfId="15165" builtinId="9" hidden="1"/>
    <cellStyle name="Lien hypertexte visité" xfId="15169" builtinId="9" hidden="1"/>
    <cellStyle name="Lien hypertexte visité" xfId="15173" builtinId="9" hidden="1"/>
    <cellStyle name="Lien hypertexte visité" xfId="15177" builtinId="9" hidden="1"/>
    <cellStyle name="Lien hypertexte visité" xfId="15181" builtinId="9" hidden="1"/>
    <cellStyle name="Lien hypertexte visité" xfId="15185" builtinId="9" hidden="1"/>
    <cellStyle name="Lien hypertexte visité" xfId="15189" builtinId="9" hidden="1"/>
    <cellStyle name="Lien hypertexte visité" xfId="15193" builtinId="9" hidden="1"/>
    <cellStyle name="Lien hypertexte visité" xfId="15197" builtinId="9" hidden="1"/>
    <cellStyle name="Lien hypertexte visité" xfId="15201" builtinId="9" hidden="1"/>
    <cellStyle name="Lien hypertexte visité" xfId="15205" builtinId="9" hidden="1"/>
    <cellStyle name="Lien hypertexte visité" xfId="15209" builtinId="9" hidden="1"/>
    <cellStyle name="Lien hypertexte visité" xfId="15213" builtinId="9" hidden="1"/>
    <cellStyle name="Lien hypertexte visité" xfId="15217" builtinId="9" hidden="1"/>
    <cellStyle name="Lien hypertexte visité" xfId="15221" builtinId="9" hidden="1"/>
    <cellStyle name="Lien hypertexte visité" xfId="15225" builtinId="9" hidden="1"/>
    <cellStyle name="Lien hypertexte visité" xfId="15229" builtinId="9" hidden="1"/>
    <cellStyle name="Lien hypertexte visité" xfId="15233" builtinId="9" hidden="1"/>
    <cellStyle name="Lien hypertexte visité" xfId="15237" builtinId="9" hidden="1"/>
    <cellStyle name="Lien hypertexte visité" xfId="15241" builtinId="9" hidden="1"/>
    <cellStyle name="Lien hypertexte visité" xfId="15245" builtinId="9" hidden="1"/>
    <cellStyle name="Lien hypertexte visité" xfId="15249" builtinId="9" hidden="1"/>
    <cellStyle name="Lien hypertexte visité" xfId="15253" builtinId="9" hidden="1"/>
    <cellStyle name="Lien hypertexte visité" xfId="15257" builtinId="9" hidden="1"/>
    <cellStyle name="Lien hypertexte visité" xfId="15261" builtinId="9" hidden="1"/>
    <cellStyle name="Lien hypertexte visité" xfId="15265" builtinId="9" hidden="1"/>
    <cellStyle name="Lien hypertexte visité" xfId="15269" builtinId="9" hidden="1"/>
    <cellStyle name="Lien hypertexte visité" xfId="15273" builtinId="9" hidden="1"/>
    <cellStyle name="Lien hypertexte visité" xfId="15277" builtinId="9" hidden="1"/>
    <cellStyle name="Lien hypertexte visité" xfId="15281" builtinId="9" hidden="1"/>
    <cellStyle name="Lien hypertexte visité" xfId="15285" builtinId="9" hidden="1"/>
    <cellStyle name="Lien hypertexte visité" xfId="15289" builtinId="9" hidden="1"/>
    <cellStyle name="Lien hypertexte visité" xfId="15293" builtinId="9" hidden="1"/>
    <cellStyle name="Lien hypertexte visité" xfId="15297" builtinId="9" hidden="1"/>
    <cellStyle name="Lien hypertexte visité" xfId="15301" builtinId="9" hidden="1"/>
    <cellStyle name="Lien hypertexte visité" xfId="15305" builtinId="9" hidden="1"/>
    <cellStyle name="Lien hypertexte visité" xfId="15309" builtinId="9" hidden="1"/>
    <cellStyle name="Lien hypertexte visité" xfId="15313" builtinId="9" hidden="1"/>
    <cellStyle name="Lien hypertexte visité" xfId="15317" builtinId="9" hidden="1"/>
    <cellStyle name="Lien hypertexte visité" xfId="15321" builtinId="9" hidden="1"/>
    <cellStyle name="Lien hypertexte visité" xfId="15325" builtinId="9" hidden="1"/>
    <cellStyle name="Lien hypertexte visité" xfId="15329" builtinId="9" hidden="1"/>
    <cellStyle name="Lien hypertexte visité" xfId="15333" builtinId="9" hidden="1"/>
    <cellStyle name="Lien hypertexte visité" xfId="15337" builtinId="9" hidden="1"/>
    <cellStyle name="Lien hypertexte visité" xfId="15341" builtinId="9" hidden="1"/>
    <cellStyle name="Lien hypertexte visité" xfId="15345" builtinId="9" hidden="1"/>
    <cellStyle name="Lien hypertexte visité" xfId="15349" builtinId="9" hidden="1"/>
    <cellStyle name="Lien hypertexte visité" xfId="15353" builtinId="9" hidden="1"/>
    <cellStyle name="Lien hypertexte visité" xfId="15357" builtinId="9" hidden="1"/>
    <cellStyle name="Lien hypertexte visité" xfId="15361" builtinId="9" hidden="1"/>
    <cellStyle name="Lien hypertexte visité" xfId="15365" builtinId="9" hidden="1"/>
    <cellStyle name="Lien hypertexte visité" xfId="15369" builtinId="9" hidden="1"/>
    <cellStyle name="Lien hypertexte visité" xfId="15373" builtinId="9" hidden="1"/>
    <cellStyle name="Lien hypertexte visité" xfId="15377" builtinId="9" hidden="1"/>
    <cellStyle name="Lien hypertexte visité" xfId="15381" builtinId="9" hidden="1"/>
    <cellStyle name="Lien hypertexte visité" xfId="15385" builtinId="9" hidden="1"/>
    <cellStyle name="Lien hypertexte visité" xfId="15389" builtinId="9" hidden="1"/>
    <cellStyle name="Lien hypertexte visité" xfId="15393" builtinId="9" hidden="1"/>
    <cellStyle name="Lien hypertexte visité" xfId="15397" builtinId="9" hidden="1"/>
    <cellStyle name="Lien hypertexte visité" xfId="15401" builtinId="9" hidden="1"/>
    <cellStyle name="Lien hypertexte visité" xfId="15405" builtinId="9" hidden="1"/>
    <cellStyle name="Lien hypertexte visité" xfId="15409" builtinId="9" hidden="1"/>
    <cellStyle name="Lien hypertexte visité" xfId="15413" builtinId="9" hidden="1"/>
    <cellStyle name="Lien hypertexte visité" xfId="15417" builtinId="9" hidden="1"/>
    <cellStyle name="Lien hypertexte visité" xfId="15421" builtinId="9" hidden="1"/>
    <cellStyle name="Lien hypertexte visité" xfId="15425" builtinId="9" hidden="1"/>
    <cellStyle name="Lien hypertexte visité" xfId="15429" builtinId="9" hidden="1"/>
    <cellStyle name="Lien hypertexte visité" xfId="15433" builtinId="9" hidden="1"/>
    <cellStyle name="Lien hypertexte visité" xfId="15437" builtinId="9" hidden="1"/>
    <cellStyle name="Lien hypertexte visité" xfId="15441" builtinId="9" hidden="1"/>
    <cellStyle name="Lien hypertexte visité" xfId="15445" builtinId="9" hidden="1"/>
    <cellStyle name="Lien hypertexte visité" xfId="15449" builtinId="9" hidden="1"/>
    <cellStyle name="Lien hypertexte visité" xfId="15453" builtinId="9" hidden="1"/>
    <cellStyle name="Lien hypertexte visité" xfId="15457" builtinId="9" hidden="1"/>
    <cellStyle name="Lien hypertexte visité" xfId="15461" builtinId="9" hidden="1"/>
    <cellStyle name="Lien hypertexte visité" xfId="15465" builtinId="9" hidden="1"/>
    <cellStyle name="Lien hypertexte visité" xfId="15469" builtinId="9" hidden="1"/>
    <cellStyle name="Lien hypertexte visité" xfId="15473" builtinId="9" hidden="1"/>
    <cellStyle name="Lien hypertexte visité" xfId="15477" builtinId="9" hidden="1"/>
    <cellStyle name="Lien hypertexte visité" xfId="15481" builtinId="9" hidden="1"/>
    <cellStyle name="Lien hypertexte visité" xfId="15485" builtinId="9" hidden="1"/>
    <cellStyle name="Lien hypertexte visité" xfId="15489" builtinId="9" hidden="1"/>
    <cellStyle name="Lien hypertexte visité" xfId="15493" builtinId="9" hidden="1"/>
    <cellStyle name="Lien hypertexte visité" xfId="15497" builtinId="9" hidden="1"/>
    <cellStyle name="Lien hypertexte visité" xfId="15501" builtinId="9" hidden="1"/>
    <cellStyle name="Lien hypertexte visité" xfId="15505" builtinId="9" hidden="1"/>
    <cellStyle name="Lien hypertexte visité" xfId="15509" builtinId="9" hidden="1"/>
    <cellStyle name="Lien hypertexte visité" xfId="15513" builtinId="9" hidden="1"/>
    <cellStyle name="Lien hypertexte visité" xfId="15517" builtinId="9" hidden="1"/>
    <cellStyle name="Lien hypertexte visité" xfId="15521" builtinId="9" hidden="1"/>
    <cellStyle name="Lien hypertexte visité" xfId="15525" builtinId="9" hidden="1"/>
    <cellStyle name="Lien hypertexte visité" xfId="15529" builtinId="9" hidden="1"/>
    <cellStyle name="Lien hypertexte visité" xfId="15533" builtinId="9" hidden="1"/>
    <cellStyle name="Lien hypertexte visité" xfId="15537" builtinId="9" hidden="1"/>
    <cellStyle name="Lien hypertexte visité" xfId="15541" builtinId="9" hidden="1"/>
    <cellStyle name="Lien hypertexte visité" xfId="15545" builtinId="9" hidden="1"/>
    <cellStyle name="Lien hypertexte visité" xfId="15549" builtinId="9" hidden="1"/>
    <cellStyle name="Lien hypertexte visité" xfId="15553" builtinId="9" hidden="1"/>
    <cellStyle name="Lien hypertexte visité" xfId="15557" builtinId="9" hidden="1"/>
    <cellStyle name="Lien hypertexte visité" xfId="15561" builtinId="9" hidden="1"/>
    <cellStyle name="Lien hypertexte visité" xfId="15565" builtinId="9" hidden="1"/>
    <cellStyle name="Lien hypertexte visité" xfId="15569" builtinId="9" hidden="1"/>
    <cellStyle name="Lien hypertexte visité" xfId="15573" builtinId="9" hidden="1"/>
    <cellStyle name="Lien hypertexte visité" xfId="15577" builtinId="9" hidden="1"/>
    <cellStyle name="Lien hypertexte visité" xfId="15581" builtinId="9" hidden="1"/>
    <cellStyle name="Lien hypertexte visité" xfId="15585" builtinId="9" hidden="1"/>
    <cellStyle name="Lien hypertexte visité" xfId="15589" builtinId="9" hidden="1"/>
    <cellStyle name="Lien hypertexte visité" xfId="15593" builtinId="9" hidden="1"/>
    <cellStyle name="Lien hypertexte visité" xfId="15597" builtinId="9" hidden="1"/>
    <cellStyle name="Lien hypertexte visité" xfId="15601" builtinId="9" hidden="1"/>
    <cellStyle name="Lien hypertexte visité" xfId="15605" builtinId="9" hidden="1"/>
    <cellStyle name="Lien hypertexte visité" xfId="15609" builtinId="9" hidden="1"/>
    <cellStyle name="Lien hypertexte visité" xfId="15613" builtinId="9" hidden="1"/>
    <cellStyle name="Lien hypertexte visité" xfId="15617" builtinId="9" hidden="1"/>
    <cellStyle name="Lien hypertexte visité" xfId="15621" builtinId="9" hidden="1"/>
    <cellStyle name="Lien hypertexte visité" xfId="15625" builtinId="9" hidden="1"/>
    <cellStyle name="Lien hypertexte visité" xfId="15629" builtinId="9" hidden="1"/>
    <cellStyle name="Lien hypertexte visité" xfId="15633" builtinId="9" hidden="1"/>
    <cellStyle name="Lien hypertexte visité" xfId="15637" builtinId="9" hidden="1"/>
    <cellStyle name="Lien hypertexte visité" xfId="15641" builtinId="9" hidden="1"/>
    <cellStyle name="Lien hypertexte visité" xfId="15645" builtinId="9" hidden="1"/>
    <cellStyle name="Lien hypertexte visité" xfId="15649" builtinId="9" hidden="1"/>
    <cellStyle name="Lien hypertexte visité" xfId="15653" builtinId="9" hidden="1"/>
    <cellStyle name="Lien hypertexte visité" xfId="15657" builtinId="9" hidden="1"/>
    <cellStyle name="Lien hypertexte visité" xfId="15661" builtinId="9" hidden="1"/>
    <cellStyle name="Lien hypertexte visité" xfId="15665" builtinId="9" hidden="1"/>
    <cellStyle name="Lien hypertexte visité" xfId="15669" builtinId="9" hidden="1"/>
    <cellStyle name="Lien hypertexte visité" xfId="15673" builtinId="9" hidden="1"/>
    <cellStyle name="Lien hypertexte visité" xfId="15677" builtinId="9" hidden="1"/>
    <cellStyle name="Lien hypertexte visité" xfId="15681" builtinId="9" hidden="1"/>
    <cellStyle name="Lien hypertexte visité" xfId="15685" builtinId="9" hidden="1"/>
    <cellStyle name="Lien hypertexte visité" xfId="15689" builtinId="9" hidden="1"/>
    <cellStyle name="Lien hypertexte visité" xfId="15693" builtinId="9" hidden="1"/>
    <cellStyle name="Lien hypertexte visité" xfId="15697" builtinId="9" hidden="1"/>
    <cellStyle name="Lien hypertexte visité" xfId="15701" builtinId="9" hidden="1"/>
    <cellStyle name="Lien hypertexte visité" xfId="15705" builtinId="9" hidden="1"/>
    <cellStyle name="Lien hypertexte visité" xfId="15709" builtinId="9" hidden="1"/>
    <cellStyle name="Lien hypertexte visité" xfId="15713" builtinId="9" hidden="1"/>
    <cellStyle name="Lien hypertexte visité" xfId="15717" builtinId="9" hidden="1"/>
    <cellStyle name="Lien hypertexte visité" xfId="15721" builtinId="9" hidden="1"/>
    <cellStyle name="Lien hypertexte visité" xfId="15725" builtinId="9" hidden="1"/>
    <cellStyle name="Lien hypertexte visité" xfId="15729" builtinId="9" hidden="1"/>
    <cellStyle name="Lien hypertexte visité" xfId="15733" builtinId="9" hidden="1"/>
    <cellStyle name="Lien hypertexte visité" xfId="15737" builtinId="9" hidden="1"/>
    <cellStyle name="Lien hypertexte visité" xfId="15741" builtinId="9" hidden="1"/>
    <cellStyle name="Lien hypertexte visité" xfId="15745" builtinId="9" hidden="1"/>
    <cellStyle name="Lien hypertexte visité" xfId="15749" builtinId="9" hidden="1"/>
    <cellStyle name="Lien hypertexte visité" xfId="15753" builtinId="9" hidden="1"/>
    <cellStyle name="Lien hypertexte visité" xfId="15757" builtinId="9" hidden="1"/>
    <cellStyle name="Lien hypertexte visité" xfId="15761" builtinId="9" hidden="1"/>
    <cellStyle name="Lien hypertexte visité" xfId="15765" builtinId="9" hidden="1"/>
    <cellStyle name="Lien hypertexte visité" xfId="15769" builtinId="9" hidden="1"/>
    <cellStyle name="Lien hypertexte visité" xfId="15773" builtinId="9" hidden="1"/>
    <cellStyle name="Lien hypertexte visité" xfId="15777" builtinId="9" hidden="1"/>
    <cellStyle name="Lien hypertexte visité" xfId="15781" builtinId="9" hidden="1"/>
    <cellStyle name="Lien hypertexte visité" xfId="15785" builtinId="9" hidden="1"/>
    <cellStyle name="Lien hypertexte visité" xfId="15789" builtinId="9" hidden="1"/>
    <cellStyle name="Lien hypertexte visité" xfId="15793" builtinId="9" hidden="1"/>
    <cellStyle name="Lien hypertexte visité" xfId="15797" builtinId="9" hidden="1"/>
    <cellStyle name="Lien hypertexte visité" xfId="15801" builtinId="9" hidden="1"/>
    <cellStyle name="Lien hypertexte visité" xfId="15805" builtinId="9" hidden="1"/>
    <cellStyle name="Lien hypertexte visité" xfId="15809" builtinId="9" hidden="1"/>
    <cellStyle name="Lien hypertexte visité" xfId="15813" builtinId="9" hidden="1"/>
    <cellStyle name="Lien hypertexte visité" xfId="15817" builtinId="9" hidden="1"/>
    <cellStyle name="Lien hypertexte visité" xfId="15821" builtinId="9" hidden="1"/>
    <cellStyle name="Lien hypertexte visité" xfId="15825" builtinId="9" hidden="1"/>
    <cellStyle name="Lien hypertexte visité" xfId="15829" builtinId="9" hidden="1"/>
    <cellStyle name="Lien hypertexte visité" xfId="15833" builtinId="9" hidden="1"/>
    <cellStyle name="Lien hypertexte visité" xfId="15837" builtinId="9" hidden="1"/>
    <cellStyle name="Lien hypertexte visité" xfId="15841" builtinId="9" hidden="1"/>
    <cellStyle name="Lien hypertexte visité" xfId="15845" builtinId="9" hidden="1"/>
    <cellStyle name="Lien hypertexte visité" xfId="15849" builtinId="9" hidden="1"/>
    <cellStyle name="Lien hypertexte visité" xfId="15853" builtinId="9" hidden="1"/>
    <cellStyle name="Lien hypertexte visité" xfId="15857" builtinId="9" hidden="1"/>
    <cellStyle name="Lien hypertexte visité" xfId="15861" builtinId="9" hidden="1"/>
    <cellStyle name="Lien hypertexte visité" xfId="15865" builtinId="9" hidden="1"/>
    <cellStyle name="Lien hypertexte visité" xfId="15869" builtinId="9" hidden="1"/>
    <cellStyle name="Lien hypertexte visité" xfId="15873" builtinId="9" hidden="1"/>
    <cellStyle name="Lien hypertexte visité" xfId="15877" builtinId="9" hidden="1"/>
    <cellStyle name="Lien hypertexte visité" xfId="15881" builtinId="9" hidden="1"/>
    <cellStyle name="Lien hypertexte visité" xfId="15885" builtinId="9" hidden="1"/>
    <cellStyle name="Lien hypertexte visité" xfId="15889" builtinId="9" hidden="1"/>
    <cellStyle name="Lien hypertexte visité" xfId="15893" builtinId="9" hidden="1"/>
    <cellStyle name="Lien hypertexte visité" xfId="15897" builtinId="9" hidden="1"/>
    <cellStyle name="Lien hypertexte visité" xfId="15901" builtinId="9" hidden="1"/>
    <cellStyle name="Lien hypertexte visité" xfId="15905" builtinId="9" hidden="1"/>
    <cellStyle name="Lien hypertexte visité" xfId="15909" builtinId="9" hidden="1"/>
    <cellStyle name="Lien hypertexte visité" xfId="15913" builtinId="9" hidden="1"/>
    <cellStyle name="Lien hypertexte visité" xfId="15917" builtinId="9" hidden="1"/>
    <cellStyle name="Lien hypertexte visité" xfId="15921" builtinId="9" hidden="1"/>
    <cellStyle name="Lien hypertexte visité" xfId="15925" builtinId="9" hidden="1"/>
    <cellStyle name="Lien hypertexte visité" xfId="15929" builtinId="9" hidden="1"/>
    <cellStyle name="Lien hypertexte visité" xfId="15933" builtinId="9" hidden="1"/>
    <cellStyle name="Lien hypertexte visité" xfId="15937" builtinId="9" hidden="1"/>
    <cellStyle name="Lien hypertexte visité" xfId="15941" builtinId="9" hidden="1"/>
    <cellStyle name="Lien hypertexte visité" xfId="15945" builtinId="9" hidden="1"/>
    <cellStyle name="Lien hypertexte visité" xfId="15949" builtinId="9" hidden="1"/>
    <cellStyle name="Lien hypertexte visité" xfId="15953" builtinId="9" hidden="1"/>
    <cellStyle name="Lien hypertexte visité" xfId="15957" builtinId="9" hidden="1"/>
    <cellStyle name="Lien hypertexte visité" xfId="15961" builtinId="9" hidden="1"/>
    <cellStyle name="Lien hypertexte visité" xfId="15965" builtinId="9" hidden="1"/>
    <cellStyle name="Lien hypertexte visité" xfId="15969" builtinId="9" hidden="1"/>
    <cellStyle name="Lien hypertexte visité" xfId="15973" builtinId="9" hidden="1"/>
    <cellStyle name="Lien hypertexte visité" xfId="15977" builtinId="9" hidden="1"/>
    <cellStyle name="Lien hypertexte visité" xfId="15981" builtinId="9" hidden="1"/>
    <cellStyle name="Lien hypertexte visité" xfId="15985" builtinId="9" hidden="1"/>
    <cellStyle name="Lien hypertexte visité" xfId="15989" builtinId="9" hidden="1"/>
    <cellStyle name="Lien hypertexte visité" xfId="15993" builtinId="9" hidden="1"/>
    <cellStyle name="Lien hypertexte visité" xfId="15997" builtinId="9" hidden="1"/>
    <cellStyle name="Lien hypertexte visité" xfId="16001" builtinId="9" hidden="1"/>
    <cellStyle name="Lien hypertexte visité" xfId="16005" builtinId="9" hidden="1"/>
    <cellStyle name="Lien hypertexte visité" xfId="16009" builtinId="9" hidden="1"/>
    <cellStyle name="Lien hypertexte visité" xfId="16013" builtinId="9" hidden="1"/>
    <cellStyle name="Lien hypertexte visité" xfId="16017" builtinId="9" hidden="1"/>
    <cellStyle name="Lien hypertexte visité" xfId="16021" builtinId="9" hidden="1"/>
    <cellStyle name="Lien hypertexte visité" xfId="16025" builtinId="9" hidden="1"/>
    <cellStyle name="Lien hypertexte visité" xfId="16029" builtinId="9" hidden="1"/>
    <cellStyle name="Lien hypertexte visité" xfId="16033" builtinId="9" hidden="1"/>
    <cellStyle name="Lien hypertexte visité" xfId="16037" builtinId="9" hidden="1"/>
    <cellStyle name="Lien hypertexte visité" xfId="16041" builtinId="9" hidden="1"/>
    <cellStyle name="Lien hypertexte visité" xfId="16045" builtinId="9" hidden="1"/>
    <cellStyle name="Lien hypertexte visité" xfId="16049" builtinId="9" hidden="1"/>
    <cellStyle name="Lien hypertexte visité" xfId="16053" builtinId="9" hidden="1"/>
    <cellStyle name="Lien hypertexte visité" xfId="16057" builtinId="9" hidden="1"/>
    <cellStyle name="Lien hypertexte visité" xfId="16061" builtinId="9" hidden="1"/>
    <cellStyle name="Lien hypertexte visité" xfId="16065" builtinId="9" hidden="1"/>
    <cellStyle name="Lien hypertexte visité" xfId="16069" builtinId="9" hidden="1"/>
    <cellStyle name="Lien hypertexte visité" xfId="16073" builtinId="9" hidden="1"/>
    <cellStyle name="Lien hypertexte visité" xfId="16077" builtinId="9" hidden="1"/>
    <cellStyle name="Lien hypertexte visité" xfId="16081" builtinId="9" hidden="1"/>
    <cellStyle name="Lien hypertexte visité" xfId="16085" builtinId="9" hidden="1"/>
    <cellStyle name="Lien hypertexte visité" xfId="16089" builtinId="9" hidden="1"/>
    <cellStyle name="Lien hypertexte visité" xfId="16093" builtinId="9" hidden="1"/>
    <cellStyle name="Lien hypertexte visité" xfId="16097" builtinId="9" hidden="1"/>
    <cellStyle name="Lien hypertexte visité" xfId="16101" builtinId="9" hidden="1"/>
    <cellStyle name="Lien hypertexte visité" xfId="16105" builtinId="9" hidden="1"/>
    <cellStyle name="Lien hypertexte visité" xfId="16109" builtinId="9" hidden="1"/>
    <cellStyle name="Lien hypertexte visité" xfId="16113" builtinId="9" hidden="1"/>
    <cellStyle name="Lien hypertexte visité" xfId="16117" builtinId="9" hidden="1"/>
    <cellStyle name="Lien hypertexte visité" xfId="16121" builtinId="9" hidden="1"/>
    <cellStyle name="Lien hypertexte visité" xfId="16125" builtinId="9" hidden="1"/>
    <cellStyle name="Lien hypertexte visité" xfId="16129" builtinId="9" hidden="1"/>
    <cellStyle name="Lien hypertexte visité" xfId="16133" builtinId="9" hidden="1"/>
    <cellStyle name="Lien hypertexte visité" xfId="16137" builtinId="9" hidden="1"/>
    <cellStyle name="Lien hypertexte visité" xfId="16141" builtinId="9" hidden="1"/>
    <cellStyle name="Lien hypertexte visité" xfId="16145" builtinId="9" hidden="1"/>
    <cellStyle name="Lien hypertexte visité" xfId="16149" builtinId="9" hidden="1"/>
    <cellStyle name="Lien hypertexte visité" xfId="16153" builtinId="9" hidden="1"/>
    <cellStyle name="Lien hypertexte visité" xfId="16157" builtinId="9" hidden="1"/>
    <cellStyle name="Lien hypertexte visité" xfId="16161" builtinId="9" hidden="1"/>
    <cellStyle name="Lien hypertexte visité" xfId="16165" builtinId="9" hidden="1"/>
    <cellStyle name="Lien hypertexte visité" xfId="16169" builtinId="9" hidden="1"/>
    <cellStyle name="Lien hypertexte visité" xfId="16173" builtinId="9" hidden="1"/>
    <cellStyle name="Lien hypertexte visité" xfId="16177" builtinId="9" hidden="1"/>
    <cellStyle name="Lien hypertexte visité" xfId="16181" builtinId="9" hidden="1"/>
    <cellStyle name="Lien hypertexte visité" xfId="16185" builtinId="9" hidden="1"/>
    <cellStyle name="Lien hypertexte visité" xfId="16189" builtinId="9" hidden="1"/>
    <cellStyle name="Lien hypertexte visité" xfId="16193" builtinId="9" hidden="1"/>
    <cellStyle name="Lien hypertexte visité" xfId="16197" builtinId="9" hidden="1"/>
    <cellStyle name="Lien hypertexte visité" xfId="16201" builtinId="9" hidden="1"/>
    <cellStyle name="Lien hypertexte visité" xfId="16205" builtinId="9" hidden="1"/>
    <cellStyle name="Lien hypertexte visité" xfId="16209" builtinId="9" hidden="1"/>
    <cellStyle name="Lien hypertexte visité" xfId="16213" builtinId="9" hidden="1"/>
    <cellStyle name="Lien hypertexte visité" xfId="16217" builtinId="9" hidden="1"/>
    <cellStyle name="Lien hypertexte visité" xfId="16221" builtinId="9" hidden="1"/>
    <cellStyle name="Lien hypertexte visité" xfId="16225" builtinId="9" hidden="1"/>
    <cellStyle name="Lien hypertexte visité" xfId="16229" builtinId="9" hidden="1"/>
    <cellStyle name="Lien hypertexte visité" xfId="16233" builtinId="9" hidden="1"/>
    <cellStyle name="Lien hypertexte visité" xfId="16237" builtinId="9" hidden="1"/>
    <cellStyle name="Lien hypertexte visité" xfId="16241" builtinId="9" hidden="1"/>
    <cellStyle name="Lien hypertexte visité" xfId="16245" builtinId="9" hidden="1"/>
    <cellStyle name="Lien hypertexte visité" xfId="16249" builtinId="9" hidden="1"/>
    <cellStyle name="Lien hypertexte visité" xfId="16253" builtinId="9" hidden="1"/>
    <cellStyle name="Lien hypertexte visité" xfId="16257" builtinId="9" hidden="1"/>
    <cellStyle name="Lien hypertexte visité" xfId="16261" builtinId="9" hidden="1"/>
    <cellStyle name="Lien hypertexte visité" xfId="16265" builtinId="9" hidden="1"/>
    <cellStyle name="Lien hypertexte visité" xfId="16269" builtinId="9" hidden="1"/>
    <cellStyle name="Lien hypertexte visité" xfId="16273" builtinId="9" hidden="1"/>
    <cellStyle name="Lien hypertexte visité" xfId="16277" builtinId="9" hidden="1"/>
    <cellStyle name="Lien hypertexte visité" xfId="16281" builtinId="9" hidden="1"/>
    <cellStyle name="Lien hypertexte visité" xfId="16285" builtinId="9" hidden="1"/>
    <cellStyle name="Lien hypertexte visité" xfId="16289" builtinId="9" hidden="1"/>
    <cellStyle name="Lien hypertexte visité" xfId="16293" builtinId="9" hidden="1"/>
    <cellStyle name="Lien hypertexte visité" xfId="16297" builtinId="9" hidden="1"/>
    <cellStyle name="Lien hypertexte visité" xfId="16301" builtinId="9" hidden="1"/>
    <cellStyle name="Lien hypertexte visité" xfId="16305" builtinId="9" hidden="1"/>
    <cellStyle name="Lien hypertexte visité" xfId="16309" builtinId="9" hidden="1"/>
    <cellStyle name="Lien hypertexte visité" xfId="16313" builtinId="9" hidden="1"/>
    <cellStyle name="Lien hypertexte visité" xfId="16317" builtinId="9" hidden="1"/>
    <cellStyle name="Lien hypertexte visité" xfId="16321" builtinId="9" hidden="1"/>
    <cellStyle name="Lien hypertexte visité" xfId="16325" builtinId="9" hidden="1"/>
    <cellStyle name="Lien hypertexte visité" xfId="16329" builtinId="9" hidden="1"/>
    <cellStyle name="Lien hypertexte visité" xfId="16333" builtinId="9" hidden="1"/>
    <cellStyle name="Lien hypertexte visité" xfId="16337" builtinId="9" hidden="1"/>
    <cellStyle name="Lien hypertexte visité" xfId="16341" builtinId="9" hidden="1"/>
    <cellStyle name="Lien hypertexte visité" xfId="16345" builtinId="9" hidden="1"/>
    <cellStyle name="Lien hypertexte visité" xfId="16349" builtinId="9" hidden="1"/>
    <cellStyle name="Lien hypertexte visité" xfId="16353" builtinId="9" hidden="1"/>
    <cellStyle name="Lien hypertexte visité" xfId="16357" builtinId="9" hidden="1"/>
    <cellStyle name="Lien hypertexte visité" xfId="16361" builtinId="9" hidden="1"/>
    <cellStyle name="Lien hypertexte visité" xfId="16365" builtinId="9" hidden="1"/>
    <cellStyle name="Lien hypertexte visité" xfId="16369" builtinId="9" hidden="1"/>
    <cellStyle name="Lien hypertexte visité" xfId="16373" builtinId="9" hidden="1"/>
    <cellStyle name="Lien hypertexte visité" xfId="16377" builtinId="9" hidden="1"/>
    <cellStyle name="Lien hypertexte visité" xfId="16381" builtinId="9" hidden="1"/>
    <cellStyle name="Lien hypertexte visité" xfId="16385" builtinId="9" hidden="1"/>
    <cellStyle name="Lien hypertexte visité" xfId="16389" builtinId="9" hidden="1"/>
    <cellStyle name="Lien hypertexte visité" xfId="16393" builtinId="9" hidden="1"/>
    <cellStyle name="Lien hypertexte visité" xfId="16397" builtinId="9" hidden="1"/>
    <cellStyle name="Lien hypertexte visité" xfId="16401" builtinId="9" hidden="1"/>
    <cellStyle name="Lien hypertexte visité" xfId="16405" builtinId="9" hidden="1"/>
    <cellStyle name="Lien hypertexte visité" xfId="16409" builtinId="9" hidden="1"/>
    <cellStyle name="Lien hypertexte visité" xfId="16413" builtinId="9" hidden="1"/>
    <cellStyle name="Lien hypertexte visité" xfId="16417" builtinId="9" hidden="1"/>
    <cellStyle name="Lien hypertexte visité" xfId="16421" builtinId="9" hidden="1"/>
    <cellStyle name="Lien hypertexte visité" xfId="16425" builtinId="9" hidden="1"/>
    <cellStyle name="Lien hypertexte visité" xfId="16429" builtinId="9" hidden="1"/>
    <cellStyle name="Lien hypertexte visité" xfId="16433" builtinId="9" hidden="1"/>
    <cellStyle name="Lien hypertexte visité" xfId="16437" builtinId="9" hidden="1"/>
    <cellStyle name="Lien hypertexte visité" xfId="16441" builtinId="9" hidden="1"/>
    <cellStyle name="Lien hypertexte visité" xfId="16445" builtinId="9" hidden="1"/>
    <cellStyle name="Lien hypertexte visité" xfId="16449" builtinId="9" hidden="1"/>
    <cellStyle name="Lien hypertexte visité" xfId="16453" builtinId="9" hidden="1"/>
    <cellStyle name="Lien hypertexte visité" xfId="16457" builtinId="9" hidden="1"/>
    <cellStyle name="Lien hypertexte visité" xfId="16461" builtinId="9" hidden="1"/>
    <cellStyle name="Lien hypertexte visité" xfId="16465" builtinId="9" hidden="1"/>
    <cellStyle name="Lien hypertexte visité" xfId="16469" builtinId="9" hidden="1"/>
    <cellStyle name="Lien hypertexte visité" xfId="16473" builtinId="9" hidden="1"/>
    <cellStyle name="Lien hypertexte visité" xfId="16477" builtinId="9" hidden="1"/>
    <cellStyle name="Lien hypertexte visité" xfId="16481" builtinId="9" hidden="1"/>
    <cellStyle name="Lien hypertexte visité" xfId="16485" builtinId="9" hidden="1"/>
    <cellStyle name="Lien hypertexte visité" xfId="16489" builtinId="9" hidden="1"/>
    <cellStyle name="Lien hypertexte visité" xfId="16493" builtinId="9" hidden="1"/>
    <cellStyle name="Lien hypertexte visité" xfId="16497" builtinId="9" hidden="1"/>
    <cellStyle name="Lien hypertexte visité" xfId="16501" builtinId="9" hidden="1"/>
    <cellStyle name="Lien hypertexte visité" xfId="16505" builtinId="9" hidden="1"/>
    <cellStyle name="Lien hypertexte visité" xfId="16509" builtinId="9" hidden="1"/>
    <cellStyle name="Lien hypertexte visité" xfId="16513" builtinId="9" hidden="1"/>
    <cellStyle name="Lien hypertexte visité" xfId="16517" builtinId="9" hidden="1"/>
    <cellStyle name="Lien hypertexte visité" xfId="16521" builtinId="9" hidden="1"/>
    <cellStyle name="Lien hypertexte visité" xfId="16525" builtinId="9" hidden="1"/>
    <cellStyle name="Lien hypertexte visité" xfId="16529" builtinId="9" hidden="1"/>
    <cellStyle name="Lien hypertexte visité" xfId="16533" builtinId="9" hidden="1"/>
    <cellStyle name="Lien hypertexte visité" xfId="16537" builtinId="9" hidden="1"/>
    <cellStyle name="Lien hypertexte visité" xfId="16541" builtinId="9" hidden="1"/>
    <cellStyle name="Lien hypertexte visité" xfId="16545" builtinId="9" hidden="1"/>
    <cellStyle name="Lien hypertexte visité" xfId="16549" builtinId="9" hidden="1"/>
    <cellStyle name="Lien hypertexte visité" xfId="16553" builtinId="9" hidden="1"/>
    <cellStyle name="Lien hypertexte visité" xfId="16557" builtinId="9" hidden="1"/>
    <cellStyle name="Lien hypertexte visité" xfId="16561" builtinId="9" hidden="1"/>
    <cellStyle name="Lien hypertexte visité" xfId="16565" builtinId="9" hidden="1"/>
    <cellStyle name="Lien hypertexte visité" xfId="16569" builtinId="9" hidden="1"/>
    <cellStyle name="Lien hypertexte visité" xfId="16573" builtinId="9" hidden="1"/>
    <cellStyle name="Lien hypertexte visité" xfId="16577" builtinId="9" hidden="1"/>
    <cellStyle name="Lien hypertexte visité" xfId="16581" builtinId="9" hidden="1"/>
    <cellStyle name="Lien hypertexte visité" xfId="16585" builtinId="9" hidden="1"/>
    <cellStyle name="Lien hypertexte visité" xfId="16589" builtinId="9" hidden="1"/>
    <cellStyle name="Lien hypertexte visité" xfId="16593" builtinId="9" hidden="1"/>
    <cellStyle name="Lien hypertexte visité" xfId="16597" builtinId="9" hidden="1"/>
    <cellStyle name="Lien hypertexte visité" xfId="16601" builtinId="9" hidden="1"/>
    <cellStyle name="Lien hypertexte visité" xfId="16605" builtinId="9" hidden="1"/>
    <cellStyle name="Lien hypertexte visité" xfId="16609" builtinId="9" hidden="1"/>
    <cellStyle name="Lien hypertexte visité" xfId="16613" builtinId="9" hidden="1"/>
    <cellStyle name="Lien hypertexte visité" xfId="16617" builtinId="9" hidden="1"/>
    <cellStyle name="Lien hypertexte visité" xfId="16621" builtinId="9" hidden="1"/>
    <cellStyle name="Lien hypertexte visité" xfId="16625" builtinId="9" hidden="1"/>
    <cellStyle name="Lien hypertexte visité" xfId="16629" builtinId="9" hidden="1"/>
    <cellStyle name="Lien hypertexte visité" xfId="16633" builtinId="9" hidden="1"/>
    <cellStyle name="Lien hypertexte visité" xfId="16637" builtinId="9" hidden="1"/>
    <cellStyle name="Lien hypertexte visité" xfId="16641" builtinId="9" hidden="1"/>
    <cellStyle name="Lien hypertexte visité" xfId="16645" builtinId="9" hidden="1"/>
    <cellStyle name="Lien hypertexte visité" xfId="16649" builtinId="9" hidden="1"/>
    <cellStyle name="Lien hypertexte visité" xfId="16653" builtinId="9" hidden="1"/>
    <cellStyle name="Lien hypertexte visité" xfId="16657" builtinId="9" hidden="1"/>
    <cellStyle name="Lien hypertexte visité" xfId="16661" builtinId="9" hidden="1"/>
    <cellStyle name="Lien hypertexte visité" xfId="16665" builtinId="9" hidden="1"/>
    <cellStyle name="Lien hypertexte visité" xfId="16669" builtinId="9" hidden="1"/>
    <cellStyle name="Lien hypertexte visité" xfId="16673" builtinId="9" hidden="1"/>
    <cellStyle name="Lien hypertexte visité" xfId="16677" builtinId="9" hidden="1"/>
    <cellStyle name="Lien hypertexte visité" xfId="16681" builtinId="9" hidden="1"/>
    <cellStyle name="Lien hypertexte visité" xfId="16685" builtinId="9" hidden="1"/>
    <cellStyle name="Lien hypertexte visité" xfId="16689" builtinId="9" hidden="1"/>
    <cellStyle name="Lien hypertexte visité" xfId="16693" builtinId="9" hidden="1"/>
    <cellStyle name="Lien hypertexte visité" xfId="16697" builtinId="9" hidden="1"/>
    <cellStyle name="Lien hypertexte visité" xfId="16701" builtinId="9" hidden="1"/>
    <cellStyle name="Lien hypertexte visité" xfId="16705" builtinId="9" hidden="1"/>
    <cellStyle name="Lien hypertexte visité" xfId="16709" builtinId="9" hidden="1"/>
    <cellStyle name="Lien hypertexte visité" xfId="16713" builtinId="9" hidden="1"/>
    <cellStyle name="Lien hypertexte visité" xfId="16717" builtinId="9" hidden="1"/>
    <cellStyle name="Lien hypertexte visité" xfId="16721" builtinId="9" hidden="1"/>
    <cellStyle name="Lien hypertexte visité" xfId="16725" builtinId="9" hidden="1"/>
    <cellStyle name="Lien hypertexte visité" xfId="16729" builtinId="9" hidden="1"/>
    <cellStyle name="Lien hypertexte visité" xfId="16733" builtinId="9" hidden="1"/>
    <cellStyle name="Lien hypertexte visité" xfId="16737" builtinId="9" hidden="1"/>
    <cellStyle name="Lien hypertexte visité" xfId="16741" builtinId="9" hidden="1"/>
    <cellStyle name="Lien hypertexte visité" xfId="16745" builtinId="9" hidden="1"/>
    <cellStyle name="Lien hypertexte visité" xfId="16749" builtinId="9" hidden="1"/>
    <cellStyle name="Lien hypertexte visité" xfId="16753" builtinId="9" hidden="1"/>
    <cellStyle name="Lien hypertexte visité" xfId="16757" builtinId="9" hidden="1"/>
    <cellStyle name="Lien hypertexte visité" xfId="16761" builtinId="9" hidden="1"/>
    <cellStyle name="Lien hypertexte visité" xfId="16765" builtinId="9" hidden="1"/>
    <cellStyle name="Lien hypertexte visité" xfId="16769" builtinId="9" hidden="1"/>
    <cellStyle name="Lien hypertexte visité" xfId="16773" builtinId="9" hidden="1"/>
    <cellStyle name="Lien hypertexte visité" xfId="16777" builtinId="9" hidden="1"/>
    <cellStyle name="Lien hypertexte visité" xfId="16781" builtinId="9" hidden="1"/>
    <cellStyle name="Lien hypertexte visité" xfId="16785" builtinId="9" hidden="1"/>
    <cellStyle name="Lien hypertexte visité" xfId="16789" builtinId="9" hidden="1"/>
    <cellStyle name="Lien hypertexte visité" xfId="16793" builtinId="9" hidden="1"/>
    <cellStyle name="Lien hypertexte visité" xfId="16797" builtinId="9" hidden="1"/>
    <cellStyle name="Lien hypertexte visité" xfId="16801" builtinId="9" hidden="1"/>
    <cellStyle name="Lien hypertexte visité" xfId="16805" builtinId="9" hidden="1"/>
    <cellStyle name="Lien hypertexte visité" xfId="16809" builtinId="9" hidden="1"/>
    <cellStyle name="Lien hypertexte visité" xfId="16813" builtinId="9" hidden="1"/>
    <cellStyle name="Lien hypertexte visité" xfId="16817" builtinId="9" hidden="1"/>
    <cellStyle name="Lien hypertexte visité" xfId="16821" builtinId="9" hidden="1"/>
    <cellStyle name="Lien hypertexte visité" xfId="16825" builtinId="9" hidden="1"/>
    <cellStyle name="Lien hypertexte visité" xfId="16829" builtinId="9" hidden="1"/>
    <cellStyle name="Lien hypertexte visité" xfId="16833" builtinId="9" hidden="1"/>
    <cellStyle name="Lien hypertexte visité" xfId="16837" builtinId="9" hidden="1"/>
    <cellStyle name="Lien hypertexte visité" xfId="16841" builtinId="9" hidden="1"/>
    <cellStyle name="Lien hypertexte visité" xfId="16845" builtinId="9" hidden="1"/>
    <cellStyle name="Lien hypertexte visité" xfId="16849" builtinId="9" hidden="1"/>
    <cellStyle name="Lien hypertexte visité" xfId="16853" builtinId="9" hidden="1"/>
    <cellStyle name="Lien hypertexte visité" xfId="16857" builtinId="9" hidden="1"/>
    <cellStyle name="Lien hypertexte visité" xfId="16861" builtinId="9" hidden="1"/>
    <cellStyle name="Lien hypertexte visité" xfId="16865" builtinId="9" hidden="1"/>
    <cellStyle name="Lien hypertexte visité" xfId="16869" builtinId="9" hidden="1"/>
    <cellStyle name="Lien hypertexte visité" xfId="16873" builtinId="9" hidden="1"/>
    <cellStyle name="Lien hypertexte visité" xfId="16877" builtinId="9" hidden="1"/>
    <cellStyle name="Lien hypertexte visité" xfId="16881" builtinId="9" hidden="1"/>
    <cellStyle name="Lien hypertexte visité" xfId="16885" builtinId="9" hidden="1"/>
    <cellStyle name="Lien hypertexte visité" xfId="16889" builtinId="9" hidden="1"/>
    <cellStyle name="Lien hypertexte visité" xfId="16893" builtinId="9" hidden="1"/>
    <cellStyle name="Lien hypertexte visité" xfId="16897" builtinId="9" hidden="1"/>
    <cellStyle name="Lien hypertexte visité" xfId="16901" builtinId="9" hidden="1"/>
    <cellStyle name="Lien hypertexte visité" xfId="16905" builtinId="9" hidden="1"/>
    <cellStyle name="Lien hypertexte visité" xfId="16909" builtinId="9" hidden="1"/>
    <cellStyle name="Lien hypertexte visité" xfId="16913" builtinId="9" hidden="1"/>
    <cellStyle name="Lien hypertexte visité" xfId="16917" builtinId="9" hidden="1"/>
    <cellStyle name="Lien hypertexte visité" xfId="16921" builtinId="9" hidden="1"/>
    <cellStyle name="Lien hypertexte visité" xfId="16925" builtinId="9" hidden="1"/>
    <cellStyle name="Lien hypertexte visité" xfId="16929" builtinId="9" hidden="1"/>
    <cellStyle name="Lien hypertexte visité" xfId="16933" builtinId="9" hidden="1"/>
    <cellStyle name="Lien hypertexte visité" xfId="16937" builtinId="9" hidden="1"/>
    <cellStyle name="Lien hypertexte visité" xfId="16941" builtinId="9" hidden="1"/>
    <cellStyle name="Lien hypertexte visité" xfId="16945" builtinId="9" hidden="1"/>
    <cellStyle name="Lien hypertexte visité" xfId="16949" builtinId="9" hidden="1"/>
    <cellStyle name="Lien hypertexte visité" xfId="16953" builtinId="9" hidden="1"/>
    <cellStyle name="Lien hypertexte visité" xfId="16957" builtinId="9" hidden="1"/>
    <cellStyle name="Lien hypertexte visité" xfId="16961" builtinId="9" hidden="1"/>
    <cellStyle name="Lien hypertexte visité" xfId="16965" builtinId="9" hidden="1"/>
    <cellStyle name="Lien hypertexte visité" xfId="16969" builtinId="9" hidden="1"/>
    <cellStyle name="Lien hypertexte visité" xfId="16973" builtinId="9" hidden="1"/>
    <cellStyle name="Lien hypertexte visité" xfId="16977" builtinId="9" hidden="1"/>
    <cellStyle name="Lien hypertexte visité" xfId="16981" builtinId="9" hidden="1"/>
    <cellStyle name="Lien hypertexte visité" xfId="16985" builtinId="9" hidden="1"/>
    <cellStyle name="Lien hypertexte visité" xfId="16989" builtinId="9" hidden="1"/>
    <cellStyle name="Lien hypertexte visité" xfId="16993" builtinId="9" hidden="1"/>
    <cellStyle name="Lien hypertexte visité" xfId="16997" builtinId="9" hidden="1"/>
    <cellStyle name="Lien hypertexte visité" xfId="17001" builtinId="9" hidden="1"/>
    <cellStyle name="Lien hypertexte visité" xfId="17005" builtinId="9" hidden="1"/>
    <cellStyle name="Lien hypertexte visité" xfId="17009" builtinId="9" hidden="1"/>
    <cellStyle name="Lien hypertexte visité" xfId="17013" builtinId="9" hidden="1"/>
    <cellStyle name="Lien hypertexte visité" xfId="17017" builtinId="9" hidden="1"/>
    <cellStyle name="Lien hypertexte visité" xfId="17021" builtinId="9" hidden="1"/>
    <cellStyle name="Lien hypertexte visité" xfId="17025" builtinId="9" hidden="1"/>
    <cellStyle name="Lien hypertexte visité" xfId="17029" builtinId="9" hidden="1"/>
    <cellStyle name="Lien hypertexte visité" xfId="17033" builtinId="9" hidden="1"/>
    <cellStyle name="Lien hypertexte visité" xfId="17037" builtinId="9" hidden="1"/>
    <cellStyle name="Lien hypertexte visité" xfId="17041" builtinId="9" hidden="1"/>
    <cellStyle name="Lien hypertexte visité" xfId="17045" builtinId="9" hidden="1"/>
    <cellStyle name="Lien hypertexte visité" xfId="17049" builtinId="9" hidden="1"/>
    <cellStyle name="Lien hypertexte visité" xfId="17053" builtinId="9" hidden="1"/>
    <cellStyle name="Lien hypertexte visité" xfId="17057" builtinId="9" hidden="1"/>
    <cellStyle name="Lien hypertexte visité" xfId="17061" builtinId="9" hidden="1"/>
    <cellStyle name="Lien hypertexte visité" xfId="17065" builtinId="9" hidden="1"/>
    <cellStyle name="Lien hypertexte visité" xfId="17069" builtinId="9" hidden="1"/>
    <cellStyle name="Lien hypertexte visité" xfId="17073" builtinId="9" hidden="1"/>
    <cellStyle name="Lien hypertexte visité" xfId="17077" builtinId="9" hidden="1"/>
    <cellStyle name="Lien hypertexte visité" xfId="17081" builtinId="9" hidden="1"/>
    <cellStyle name="Lien hypertexte visité" xfId="17085" builtinId="9" hidden="1"/>
    <cellStyle name="Lien hypertexte visité" xfId="17089" builtinId="9" hidden="1"/>
    <cellStyle name="Lien hypertexte visité" xfId="17093" builtinId="9" hidden="1"/>
    <cellStyle name="Lien hypertexte visité" xfId="17097" builtinId="9" hidden="1"/>
    <cellStyle name="Lien hypertexte visité" xfId="17101" builtinId="9" hidden="1"/>
    <cellStyle name="Lien hypertexte visité" xfId="17105" builtinId="9" hidden="1"/>
    <cellStyle name="Lien hypertexte visité" xfId="17109" builtinId="9" hidden="1"/>
    <cellStyle name="Lien hypertexte visité" xfId="17113" builtinId="9" hidden="1"/>
    <cellStyle name="Lien hypertexte visité" xfId="17117" builtinId="9" hidden="1"/>
    <cellStyle name="Lien hypertexte visité" xfId="17121" builtinId="9" hidden="1"/>
    <cellStyle name="Lien hypertexte visité" xfId="17125" builtinId="9" hidden="1"/>
    <cellStyle name="Lien hypertexte visité" xfId="17129" builtinId="9" hidden="1"/>
    <cellStyle name="Lien hypertexte visité" xfId="17133" builtinId="9" hidden="1"/>
    <cellStyle name="Lien hypertexte visité" xfId="17137" builtinId="9" hidden="1"/>
    <cellStyle name="Lien hypertexte visité" xfId="17141" builtinId="9" hidden="1"/>
    <cellStyle name="Lien hypertexte visité" xfId="17145" builtinId="9" hidden="1"/>
    <cellStyle name="Lien hypertexte visité" xfId="17149" builtinId="9" hidden="1"/>
    <cellStyle name="Lien hypertexte visité" xfId="17153" builtinId="9" hidden="1"/>
    <cellStyle name="Lien hypertexte visité" xfId="17157" builtinId="9" hidden="1"/>
    <cellStyle name="Lien hypertexte visité" xfId="17161" builtinId="9" hidden="1"/>
    <cellStyle name="Lien hypertexte visité" xfId="17165" builtinId="9" hidden="1"/>
    <cellStyle name="Lien hypertexte visité" xfId="17169" builtinId="9" hidden="1"/>
    <cellStyle name="Lien hypertexte visité" xfId="17173" builtinId="9" hidden="1"/>
    <cellStyle name="Lien hypertexte visité" xfId="17177" builtinId="9" hidden="1"/>
    <cellStyle name="Lien hypertexte visité" xfId="17181" builtinId="9" hidden="1"/>
    <cellStyle name="Lien hypertexte visité" xfId="17185" builtinId="9" hidden="1"/>
    <cellStyle name="Lien hypertexte visité" xfId="17189" builtinId="9" hidden="1"/>
    <cellStyle name="Lien hypertexte visité" xfId="17193" builtinId="9" hidden="1"/>
    <cellStyle name="Lien hypertexte visité" xfId="17197" builtinId="9" hidden="1"/>
    <cellStyle name="Lien hypertexte visité" xfId="17201" builtinId="9" hidden="1"/>
    <cellStyle name="Lien hypertexte visité" xfId="17205" builtinId="9" hidden="1"/>
    <cellStyle name="Lien hypertexte visité" xfId="17209" builtinId="9" hidden="1"/>
    <cellStyle name="Lien hypertexte visité" xfId="17213" builtinId="9" hidden="1"/>
    <cellStyle name="Lien hypertexte visité" xfId="17217" builtinId="9" hidden="1"/>
    <cellStyle name="Lien hypertexte visité" xfId="17221" builtinId="9" hidden="1"/>
    <cellStyle name="Lien hypertexte visité" xfId="17225" builtinId="9" hidden="1"/>
    <cellStyle name="Lien hypertexte visité" xfId="17229" builtinId="9" hidden="1"/>
    <cellStyle name="Lien hypertexte visité" xfId="17233" builtinId="9" hidden="1"/>
    <cellStyle name="Lien hypertexte visité" xfId="17237" builtinId="9" hidden="1"/>
    <cellStyle name="Lien hypertexte visité" xfId="17241" builtinId="9" hidden="1"/>
    <cellStyle name="Lien hypertexte visité" xfId="17245" builtinId="9" hidden="1"/>
    <cellStyle name="Lien hypertexte visité" xfId="17249" builtinId="9" hidden="1"/>
    <cellStyle name="Lien hypertexte visité" xfId="17253" builtinId="9" hidden="1"/>
    <cellStyle name="Lien hypertexte visité" xfId="17257" builtinId="9" hidden="1"/>
    <cellStyle name="Lien hypertexte visité" xfId="17261" builtinId="9" hidden="1"/>
    <cellStyle name="Lien hypertexte visité" xfId="17265" builtinId="9" hidden="1"/>
    <cellStyle name="Lien hypertexte visité" xfId="17269" builtinId="9" hidden="1"/>
    <cellStyle name="Lien hypertexte visité" xfId="17273" builtinId="9" hidden="1"/>
    <cellStyle name="Lien hypertexte visité" xfId="17277" builtinId="9" hidden="1"/>
    <cellStyle name="Lien hypertexte visité" xfId="17281" builtinId="9" hidden="1"/>
    <cellStyle name="Lien hypertexte visité" xfId="17285" builtinId="9" hidden="1"/>
    <cellStyle name="Lien hypertexte visité" xfId="17289" builtinId="9" hidden="1"/>
    <cellStyle name="Lien hypertexte visité" xfId="17293" builtinId="9" hidden="1"/>
    <cellStyle name="Lien hypertexte visité" xfId="17297" builtinId="9" hidden="1"/>
    <cellStyle name="Lien hypertexte visité" xfId="17301" builtinId="9" hidden="1"/>
    <cellStyle name="Lien hypertexte visité" xfId="17305" builtinId="9" hidden="1"/>
    <cellStyle name="Lien hypertexte visité" xfId="17309" builtinId="9" hidden="1"/>
    <cellStyle name="Lien hypertexte visité" xfId="17313" builtinId="9" hidden="1"/>
    <cellStyle name="Lien hypertexte visité" xfId="17317" builtinId="9" hidden="1"/>
    <cellStyle name="Lien hypertexte visité" xfId="17321" builtinId="9" hidden="1"/>
    <cellStyle name="Lien hypertexte visité" xfId="17325" builtinId="9" hidden="1"/>
    <cellStyle name="Lien hypertexte visité" xfId="17329" builtinId="9" hidden="1"/>
    <cellStyle name="Lien hypertexte visité" xfId="17333" builtinId="9" hidden="1"/>
    <cellStyle name="Lien hypertexte visité" xfId="17337" builtinId="9" hidden="1"/>
    <cellStyle name="Lien hypertexte visité" xfId="17341" builtinId="9" hidden="1"/>
    <cellStyle name="Lien hypertexte visité" xfId="17345" builtinId="9" hidden="1"/>
    <cellStyle name="Lien hypertexte visité" xfId="17349" builtinId="9" hidden="1"/>
    <cellStyle name="Lien hypertexte visité" xfId="17353" builtinId="9" hidden="1"/>
    <cellStyle name="Lien hypertexte visité" xfId="17357" builtinId="9" hidden="1"/>
    <cellStyle name="Lien hypertexte visité" xfId="17361" builtinId="9" hidden="1"/>
    <cellStyle name="Lien hypertexte visité" xfId="17365" builtinId="9" hidden="1"/>
    <cellStyle name="Lien hypertexte visité" xfId="17369" builtinId="9" hidden="1"/>
    <cellStyle name="Lien hypertexte visité" xfId="17373" builtinId="9" hidden="1"/>
    <cellStyle name="Lien hypertexte visité" xfId="17377" builtinId="9" hidden="1"/>
    <cellStyle name="Lien hypertexte visité" xfId="17381" builtinId="9" hidden="1"/>
    <cellStyle name="Lien hypertexte visité" xfId="17385" builtinId="9" hidden="1"/>
    <cellStyle name="Lien hypertexte visité" xfId="17389" builtinId="9" hidden="1"/>
    <cellStyle name="Lien hypertexte visité" xfId="17393" builtinId="9" hidden="1"/>
    <cellStyle name="Lien hypertexte visité" xfId="17397" builtinId="9" hidden="1"/>
    <cellStyle name="Lien hypertexte visité" xfId="17401" builtinId="9" hidden="1"/>
    <cellStyle name="Lien hypertexte visité" xfId="17405" builtinId="9" hidden="1"/>
    <cellStyle name="Lien hypertexte visité" xfId="17409" builtinId="9" hidden="1"/>
    <cellStyle name="Lien hypertexte visité" xfId="17413" builtinId="9" hidden="1"/>
    <cellStyle name="Lien hypertexte visité" xfId="17417" builtinId="9" hidden="1"/>
    <cellStyle name="Lien hypertexte visité" xfId="17421" builtinId="9" hidden="1"/>
    <cellStyle name="Lien hypertexte visité" xfId="17425" builtinId="9" hidden="1"/>
    <cellStyle name="Lien hypertexte visité" xfId="17429" builtinId="9" hidden="1"/>
    <cellStyle name="Lien hypertexte visité" xfId="17433" builtinId="9" hidden="1"/>
    <cellStyle name="Lien hypertexte visité" xfId="17437" builtinId="9" hidden="1"/>
    <cellStyle name="Lien hypertexte visité" xfId="17441" builtinId="9" hidden="1"/>
    <cellStyle name="Lien hypertexte visité" xfId="17445" builtinId="9" hidden="1"/>
    <cellStyle name="Lien hypertexte visité" xfId="17449" builtinId="9" hidden="1"/>
    <cellStyle name="Lien hypertexte visité" xfId="17453" builtinId="9" hidden="1"/>
    <cellStyle name="Lien hypertexte visité" xfId="17457" builtinId="9" hidden="1"/>
    <cellStyle name="Lien hypertexte visité" xfId="17461" builtinId="9" hidden="1"/>
    <cellStyle name="Lien hypertexte visité" xfId="17465" builtinId="9" hidden="1"/>
    <cellStyle name="Lien hypertexte visité" xfId="17469" builtinId="9" hidden="1"/>
    <cellStyle name="Lien hypertexte visité" xfId="17473" builtinId="9" hidden="1"/>
    <cellStyle name="Lien hypertexte visité" xfId="17477" builtinId="9" hidden="1"/>
    <cellStyle name="Lien hypertexte visité" xfId="17481" builtinId="9" hidden="1"/>
    <cellStyle name="Lien hypertexte visité" xfId="17485" builtinId="9" hidden="1"/>
    <cellStyle name="Lien hypertexte visité" xfId="17489" builtinId="9" hidden="1"/>
    <cellStyle name="Lien hypertexte visité" xfId="17493" builtinId="9" hidden="1"/>
    <cellStyle name="Lien hypertexte visité" xfId="17497" builtinId="9" hidden="1"/>
    <cellStyle name="Lien hypertexte visité" xfId="17501" builtinId="9" hidden="1"/>
    <cellStyle name="Lien hypertexte visité" xfId="17505" builtinId="9" hidden="1"/>
    <cellStyle name="Lien hypertexte visité" xfId="17509" builtinId="9" hidden="1"/>
    <cellStyle name="Lien hypertexte visité" xfId="17513" builtinId="9" hidden="1"/>
    <cellStyle name="Lien hypertexte visité" xfId="17517" builtinId="9" hidden="1"/>
    <cellStyle name="Lien hypertexte visité" xfId="17521" builtinId="9" hidden="1"/>
    <cellStyle name="Lien hypertexte visité" xfId="17525" builtinId="9" hidden="1"/>
    <cellStyle name="Lien hypertexte visité" xfId="17529" builtinId="9" hidden="1"/>
    <cellStyle name="Lien hypertexte visité" xfId="17533" builtinId="9" hidden="1"/>
    <cellStyle name="Lien hypertexte visité" xfId="17537" builtinId="9" hidden="1"/>
    <cellStyle name="Lien hypertexte visité" xfId="17541" builtinId="9" hidden="1"/>
    <cellStyle name="Lien hypertexte visité" xfId="17545" builtinId="9" hidden="1"/>
    <cellStyle name="Lien hypertexte visité" xfId="17549" builtinId="9" hidden="1"/>
    <cellStyle name="Lien hypertexte visité" xfId="17553" builtinId="9" hidden="1"/>
    <cellStyle name="Lien hypertexte visité" xfId="17557" builtinId="9" hidden="1"/>
    <cellStyle name="Lien hypertexte visité" xfId="17561" builtinId="9" hidden="1"/>
    <cellStyle name="Lien hypertexte visité" xfId="17565" builtinId="9" hidden="1"/>
    <cellStyle name="Lien hypertexte visité" xfId="17569" builtinId="9" hidden="1"/>
    <cellStyle name="Lien hypertexte visité" xfId="17573" builtinId="9" hidden="1"/>
    <cellStyle name="Lien hypertexte visité" xfId="17577" builtinId="9" hidden="1"/>
    <cellStyle name="Lien hypertexte visité" xfId="17581" builtinId="9" hidden="1"/>
    <cellStyle name="Lien hypertexte visité" xfId="17585" builtinId="9" hidden="1"/>
    <cellStyle name="Lien hypertexte visité" xfId="17589" builtinId="9" hidden="1"/>
    <cellStyle name="Lien hypertexte visité" xfId="17593" builtinId="9" hidden="1"/>
    <cellStyle name="Lien hypertexte visité" xfId="17597" builtinId="9" hidden="1"/>
    <cellStyle name="Lien hypertexte visité" xfId="17601" builtinId="9" hidden="1"/>
    <cellStyle name="Lien hypertexte visité" xfId="17605" builtinId="9" hidden="1"/>
    <cellStyle name="Lien hypertexte visité" xfId="17609" builtinId="9" hidden="1"/>
    <cellStyle name="Lien hypertexte visité" xfId="17613" builtinId="9" hidden="1"/>
    <cellStyle name="Lien hypertexte visité" xfId="17617" builtinId="9" hidden="1"/>
    <cellStyle name="Lien hypertexte visité" xfId="17621" builtinId="9" hidden="1"/>
    <cellStyle name="Lien hypertexte visité" xfId="17625" builtinId="9" hidden="1"/>
    <cellStyle name="Lien hypertexte visité" xfId="17629" builtinId="9" hidden="1"/>
    <cellStyle name="Lien hypertexte visité" xfId="17633" builtinId="9" hidden="1"/>
    <cellStyle name="Lien hypertexte visité" xfId="17637" builtinId="9" hidden="1"/>
    <cellStyle name="Lien hypertexte visité" xfId="17641" builtinId="9" hidden="1"/>
    <cellStyle name="Lien hypertexte visité" xfId="17645" builtinId="9" hidden="1"/>
    <cellStyle name="Lien hypertexte visité" xfId="17649" builtinId="9" hidden="1"/>
    <cellStyle name="Lien hypertexte visité" xfId="17653" builtinId="9" hidden="1"/>
    <cellStyle name="Lien hypertexte visité" xfId="17657" builtinId="9" hidden="1"/>
    <cellStyle name="Lien hypertexte visité" xfId="17661" builtinId="9" hidden="1"/>
    <cellStyle name="Lien hypertexte visité" xfId="17665" builtinId="9" hidden="1"/>
    <cellStyle name="Lien hypertexte visité" xfId="17669" builtinId="9" hidden="1"/>
    <cellStyle name="Lien hypertexte visité" xfId="17673" builtinId="9" hidden="1"/>
    <cellStyle name="Lien hypertexte visité" xfId="17677" builtinId="9" hidden="1"/>
    <cellStyle name="Lien hypertexte visité" xfId="17681" builtinId="9" hidden="1"/>
    <cellStyle name="Lien hypertexte visité" xfId="17685" builtinId="9" hidden="1"/>
    <cellStyle name="Lien hypertexte visité" xfId="17689" builtinId="9" hidden="1"/>
    <cellStyle name="Lien hypertexte visité" xfId="17693" builtinId="9" hidden="1"/>
    <cellStyle name="Lien hypertexte visité" xfId="17697" builtinId="9" hidden="1"/>
    <cellStyle name="Lien hypertexte visité" xfId="17701" builtinId="9" hidden="1"/>
    <cellStyle name="Lien hypertexte visité" xfId="17705" builtinId="9" hidden="1"/>
    <cellStyle name="Lien hypertexte visité" xfId="17709" builtinId="9" hidden="1"/>
    <cellStyle name="Lien hypertexte visité" xfId="17713" builtinId="9" hidden="1"/>
    <cellStyle name="Lien hypertexte visité" xfId="17717" builtinId="9" hidden="1"/>
    <cellStyle name="Lien hypertexte visité" xfId="17721" builtinId="9" hidden="1"/>
    <cellStyle name="Lien hypertexte visité" xfId="17725" builtinId="9" hidden="1"/>
    <cellStyle name="Lien hypertexte visité" xfId="17729" builtinId="9" hidden="1"/>
    <cellStyle name="Lien hypertexte visité" xfId="17733" builtinId="9" hidden="1"/>
    <cellStyle name="Lien hypertexte visité" xfId="17737" builtinId="9" hidden="1"/>
    <cellStyle name="Lien hypertexte visité" xfId="17741" builtinId="9" hidden="1"/>
    <cellStyle name="Lien hypertexte visité" xfId="17745" builtinId="9" hidden="1"/>
    <cellStyle name="Lien hypertexte visité" xfId="17749" builtinId="9" hidden="1"/>
    <cellStyle name="Lien hypertexte visité" xfId="17753" builtinId="9" hidden="1"/>
    <cellStyle name="Lien hypertexte visité" xfId="17757" builtinId="9" hidden="1"/>
    <cellStyle name="Lien hypertexte visité" xfId="17761" builtinId="9" hidden="1"/>
    <cellStyle name="Lien hypertexte visité" xfId="17765" builtinId="9" hidden="1"/>
    <cellStyle name="Lien hypertexte visité" xfId="17769" builtinId="9" hidden="1"/>
    <cellStyle name="Lien hypertexte visité" xfId="17773" builtinId="9" hidden="1"/>
    <cellStyle name="Lien hypertexte visité" xfId="17777" builtinId="9" hidden="1"/>
    <cellStyle name="Lien hypertexte visité" xfId="17781" builtinId="9" hidden="1"/>
    <cellStyle name="Lien hypertexte visité" xfId="17785" builtinId="9" hidden="1"/>
    <cellStyle name="Lien hypertexte visité" xfId="17789" builtinId="9" hidden="1"/>
    <cellStyle name="Lien hypertexte visité" xfId="17793" builtinId="9" hidden="1"/>
    <cellStyle name="Lien hypertexte visité" xfId="17797" builtinId="9" hidden="1"/>
    <cellStyle name="Lien hypertexte visité" xfId="17801" builtinId="9" hidden="1"/>
    <cellStyle name="Lien hypertexte visité" xfId="17805" builtinId="9" hidden="1"/>
    <cellStyle name="Lien hypertexte visité" xfId="17809" builtinId="9" hidden="1"/>
    <cellStyle name="Lien hypertexte visité" xfId="17813" builtinId="9" hidden="1"/>
    <cellStyle name="Lien hypertexte visité" xfId="17817" builtinId="9" hidden="1"/>
    <cellStyle name="Lien hypertexte visité" xfId="17821" builtinId="9" hidden="1"/>
    <cellStyle name="Lien hypertexte visité" xfId="17825" builtinId="9" hidden="1"/>
    <cellStyle name="Lien hypertexte visité" xfId="17829" builtinId="9" hidden="1"/>
    <cellStyle name="Lien hypertexte visité" xfId="17833" builtinId="9" hidden="1"/>
    <cellStyle name="Lien hypertexte visité" xfId="17837" builtinId="9" hidden="1"/>
    <cellStyle name="Lien hypertexte visité" xfId="17841" builtinId="9" hidden="1"/>
    <cellStyle name="Lien hypertexte visité" xfId="17845" builtinId="9" hidden="1"/>
    <cellStyle name="Lien hypertexte visité" xfId="17849" builtinId="9" hidden="1"/>
    <cellStyle name="Lien hypertexte visité" xfId="17853" builtinId="9" hidden="1"/>
    <cellStyle name="Lien hypertexte visité" xfId="17857" builtinId="9" hidden="1"/>
    <cellStyle name="Lien hypertexte visité" xfId="17861" builtinId="9" hidden="1"/>
    <cellStyle name="Lien hypertexte visité" xfId="17865" builtinId="9" hidden="1"/>
    <cellStyle name="Lien hypertexte visité" xfId="17869" builtinId="9" hidden="1"/>
    <cellStyle name="Lien hypertexte visité" xfId="17873" builtinId="9" hidden="1"/>
    <cellStyle name="Lien hypertexte visité" xfId="17877" builtinId="9" hidden="1"/>
    <cellStyle name="Lien hypertexte visité" xfId="17881" builtinId="9" hidden="1"/>
    <cellStyle name="Lien hypertexte visité" xfId="17885" builtinId="9" hidden="1"/>
    <cellStyle name="Lien hypertexte visité" xfId="17889" builtinId="9" hidden="1"/>
    <cellStyle name="Lien hypertexte visité" xfId="17893" builtinId="9" hidden="1"/>
    <cellStyle name="Lien hypertexte visité" xfId="17897" builtinId="9" hidden="1"/>
    <cellStyle name="Lien hypertexte visité" xfId="17901" builtinId="9" hidden="1"/>
    <cellStyle name="Lien hypertexte visité" xfId="17905" builtinId="9" hidden="1"/>
    <cellStyle name="Lien hypertexte visité" xfId="17909" builtinId="9" hidden="1"/>
    <cellStyle name="Lien hypertexte visité" xfId="17913" builtinId="9" hidden="1"/>
    <cellStyle name="Lien hypertexte visité" xfId="17917" builtinId="9" hidden="1"/>
    <cellStyle name="Lien hypertexte visité" xfId="17921" builtinId="9" hidden="1"/>
    <cellStyle name="Lien hypertexte visité" xfId="17925" builtinId="9" hidden="1"/>
    <cellStyle name="Lien hypertexte visité" xfId="17929" builtinId="9" hidden="1"/>
    <cellStyle name="Lien hypertexte visité" xfId="17933" builtinId="9" hidden="1"/>
    <cellStyle name="Lien hypertexte visité" xfId="17937" builtinId="9" hidden="1"/>
    <cellStyle name="Lien hypertexte visité" xfId="17941" builtinId="9" hidden="1"/>
    <cellStyle name="Lien hypertexte visité" xfId="17945" builtinId="9" hidden="1"/>
    <cellStyle name="Lien hypertexte visité" xfId="17949" builtinId="9" hidden="1"/>
    <cellStyle name="Lien hypertexte visité" xfId="17953" builtinId="9" hidden="1"/>
    <cellStyle name="Lien hypertexte visité" xfId="17957" builtinId="9" hidden="1"/>
    <cellStyle name="Lien hypertexte visité" xfId="17961" builtinId="9" hidden="1"/>
    <cellStyle name="Lien hypertexte visité" xfId="17965" builtinId="9" hidden="1"/>
    <cellStyle name="Lien hypertexte visité" xfId="17969" builtinId="9" hidden="1"/>
    <cellStyle name="Lien hypertexte visité" xfId="17973" builtinId="9" hidden="1"/>
    <cellStyle name="Lien hypertexte visité" xfId="17977" builtinId="9" hidden="1"/>
    <cellStyle name="Lien hypertexte visité" xfId="17981" builtinId="9" hidden="1"/>
    <cellStyle name="Lien hypertexte visité" xfId="17985" builtinId="9" hidden="1"/>
    <cellStyle name="Lien hypertexte visité" xfId="17989" builtinId="9" hidden="1"/>
    <cellStyle name="Lien hypertexte visité" xfId="17993" builtinId="9" hidden="1"/>
    <cellStyle name="Lien hypertexte visité" xfId="17997" builtinId="9" hidden="1"/>
    <cellStyle name="Lien hypertexte visité" xfId="18001" builtinId="9" hidden="1"/>
    <cellStyle name="Lien hypertexte visité" xfId="18005" builtinId="9" hidden="1"/>
    <cellStyle name="Lien hypertexte visité" xfId="18009" builtinId="9" hidden="1"/>
    <cellStyle name="Lien hypertexte visité" xfId="18013" builtinId="9" hidden="1"/>
    <cellStyle name="Lien hypertexte visité" xfId="18017" builtinId="9" hidden="1"/>
    <cellStyle name="Lien hypertexte visité" xfId="18021" builtinId="9" hidden="1"/>
    <cellStyle name="Lien hypertexte visité" xfId="18025" builtinId="9" hidden="1"/>
    <cellStyle name="Lien hypertexte visité" xfId="18029" builtinId="9" hidden="1"/>
    <cellStyle name="Lien hypertexte visité" xfId="18033" builtinId="9" hidden="1"/>
    <cellStyle name="Lien hypertexte visité" xfId="18037" builtinId="9" hidden="1"/>
    <cellStyle name="Lien hypertexte visité" xfId="18041" builtinId="9" hidden="1"/>
    <cellStyle name="Lien hypertexte visité" xfId="18045" builtinId="9" hidden="1"/>
    <cellStyle name="Lien hypertexte visité" xfId="18049" builtinId="9" hidden="1"/>
    <cellStyle name="Lien hypertexte visité" xfId="18053" builtinId="9" hidden="1"/>
    <cellStyle name="Lien hypertexte visité" xfId="18057" builtinId="9" hidden="1"/>
    <cellStyle name="Lien hypertexte visité" xfId="18061" builtinId="9" hidden="1"/>
    <cellStyle name="Lien hypertexte visité" xfId="18065" builtinId="9" hidden="1"/>
    <cellStyle name="Lien hypertexte visité" xfId="18069" builtinId="9" hidden="1"/>
    <cellStyle name="Lien hypertexte visité" xfId="18073" builtinId="9" hidden="1"/>
    <cellStyle name="Lien hypertexte visité" xfId="18077" builtinId="9" hidden="1"/>
    <cellStyle name="Lien hypertexte visité" xfId="18081" builtinId="9" hidden="1"/>
    <cellStyle name="Lien hypertexte visité" xfId="18085" builtinId="9" hidden="1"/>
    <cellStyle name="Lien hypertexte visité" xfId="18089" builtinId="9" hidden="1"/>
    <cellStyle name="Lien hypertexte visité" xfId="18093" builtinId="9" hidden="1"/>
    <cellStyle name="Lien hypertexte visité" xfId="18097" builtinId="9" hidden="1"/>
    <cellStyle name="Lien hypertexte visité" xfId="18101" builtinId="9" hidden="1"/>
    <cellStyle name="Lien hypertexte visité" xfId="18105" builtinId="9" hidden="1"/>
    <cellStyle name="Lien hypertexte visité" xfId="18109" builtinId="9" hidden="1"/>
    <cellStyle name="Lien hypertexte visité" xfId="18113" builtinId="9" hidden="1"/>
    <cellStyle name="Lien hypertexte visité" xfId="18117" builtinId="9" hidden="1"/>
    <cellStyle name="Lien hypertexte visité" xfId="18121" builtinId="9" hidden="1"/>
    <cellStyle name="Lien hypertexte visité" xfId="18125" builtinId="9" hidden="1"/>
    <cellStyle name="Lien hypertexte visité" xfId="18129" builtinId="9" hidden="1"/>
    <cellStyle name="Lien hypertexte visité" xfId="18133" builtinId="9" hidden="1"/>
    <cellStyle name="Lien hypertexte visité" xfId="18137" builtinId="9" hidden="1"/>
    <cellStyle name="Lien hypertexte visité" xfId="18141" builtinId="9" hidden="1"/>
    <cellStyle name="Lien hypertexte visité" xfId="18145" builtinId="9" hidden="1"/>
    <cellStyle name="Lien hypertexte visité" xfId="18149" builtinId="9" hidden="1"/>
    <cellStyle name="Lien hypertexte visité" xfId="18153" builtinId="9" hidden="1"/>
    <cellStyle name="Lien hypertexte visité" xfId="18157" builtinId="9" hidden="1"/>
    <cellStyle name="Lien hypertexte visité" xfId="18161" builtinId="9" hidden="1"/>
    <cellStyle name="Lien hypertexte visité" xfId="18165" builtinId="9" hidden="1"/>
    <cellStyle name="Lien hypertexte visité" xfId="18169" builtinId="9" hidden="1"/>
    <cellStyle name="Lien hypertexte visité" xfId="18173" builtinId="9" hidden="1"/>
    <cellStyle name="Lien hypertexte visité" xfId="18177" builtinId="9" hidden="1"/>
    <cellStyle name="Lien hypertexte visité" xfId="18181" builtinId="9" hidden="1"/>
    <cellStyle name="Lien hypertexte visité" xfId="18185" builtinId="9" hidden="1"/>
    <cellStyle name="Lien hypertexte visité" xfId="18189" builtinId="9" hidden="1"/>
    <cellStyle name="Lien hypertexte visité" xfId="18193" builtinId="9" hidden="1"/>
    <cellStyle name="Lien hypertexte visité" xfId="18197" builtinId="9" hidden="1"/>
    <cellStyle name="Lien hypertexte visité" xfId="18201" builtinId="9" hidden="1"/>
    <cellStyle name="Lien hypertexte visité" xfId="18205" builtinId="9" hidden="1"/>
    <cellStyle name="Lien hypertexte visité" xfId="18209" builtinId="9" hidden="1"/>
    <cellStyle name="Lien hypertexte visité" xfId="18213" builtinId="9" hidden="1"/>
    <cellStyle name="Lien hypertexte visité" xfId="18217" builtinId="9" hidden="1"/>
    <cellStyle name="Lien hypertexte visité" xfId="18221" builtinId="9" hidden="1"/>
    <cellStyle name="Lien hypertexte visité" xfId="18225" builtinId="9" hidden="1"/>
    <cellStyle name="Lien hypertexte visité" xfId="18229" builtinId="9" hidden="1"/>
    <cellStyle name="Lien hypertexte visité" xfId="18233" builtinId="9" hidden="1"/>
    <cellStyle name="Lien hypertexte visité" xfId="18237" builtinId="9" hidden="1"/>
    <cellStyle name="Lien hypertexte visité" xfId="18241" builtinId="9" hidden="1"/>
    <cellStyle name="Lien hypertexte visité" xfId="18245" builtinId="9" hidden="1"/>
    <cellStyle name="Lien hypertexte visité" xfId="18249" builtinId="9" hidden="1"/>
    <cellStyle name="Lien hypertexte visité" xfId="18253" builtinId="9" hidden="1"/>
    <cellStyle name="Lien hypertexte visité" xfId="18257" builtinId="9" hidden="1"/>
    <cellStyle name="Lien hypertexte visité" xfId="18261" builtinId="9" hidden="1"/>
    <cellStyle name="Lien hypertexte visité" xfId="18265" builtinId="9" hidden="1"/>
    <cellStyle name="Lien hypertexte visité" xfId="18269" builtinId="9" hidden="1"/>
    <cellStyle name="Lien hypertexte visité" xfId="18273" builtinId="9" hidden="1"/>
    <cellStyle name="Lien hypertexte visité" xfId="18277" builtinId="9" hidden="1"/>
    <cellStyle name="Lien hypertexte visité" xfId="18281" builtinId="9" hidden="1"/>
    <cellStyle name="Lien hypertexte visité" xfId="18285" builtinId="9" hidden="1"/>
    <cellStyle name="Lien hypertexte visité" xfId="18289" builtinId="9" hidden="1"/>
    <cellStyle name="Lien hypertexte visité" xfId="18293" builtinId="9" hidden="1"/>
    <cellStyle name="Lien hypertexte visité" xfId="18297" builtinId="9" hidden="1"/>
    <cellStyle name="Lien hypertexte visité" xfId="18301" builtinId="9" hidden="1"/>
    <cellStyle name="Lien hypertexte visité" xfId="18305" builtinId="9" hidden="1"/>
    <cellStyle name="Lien hypertexte visité" xfId="18309" builtinId="9" hidden="1"/>
    <cellStyle name="Lien hypertexte visité" xfId="18311" builtinId="9" hidden="1"/>
    <cellStyle name="Lien hypertexte visité" xfId="18313" builtinId="9" hidden="1"/>
    <cellStyle name="Lien hypertexte visité" xfId="18315" builtinId="9" hidden="1"/>
    <cellStyle name="Lien hypertexte visité" xfId="18317" builtinId="9" hidden="1"/>
    <cellStyle name="Lien hypertexte visité" xfId="18319" builtinId="9" hidden="1"/>
    <cellStyle name="Lien hypertexte visité" xfId="18321" builtinId="9" hidden="1"/>
    <cellStyle name="Lien hypertexte visité" xfId="18323" builtinId="9" hidden="1"/>
    <cellStyle name="Lien hypertexte visité" xfId="18325" builtinId="9" hidden="1"/>
    <cellStyle name="Lien hypertexte visité" xfId="18328" builtinId="9" hidden="1"/>
    <cellStyle name="Lien hypertexte visité" xfId="18332" builtinId="9" hidden="1"/>
    <cellStyle name="Lien hypertexte visité" xfId="18336" builtinId="9" hidden="1"/>
    <cellStyle name="Lien hypertexte visité" xfId="18340" builtinId="9" hidden="1"/>
    <cellStyle name="Lien hypertexte visité" xfId="18344" builtinId="9" hidden="1"/>
    <cellStyle name="Lien hypertexte visité" xfId="18348" builtinId="9" hidden="1"/>
    <cellStyle name="Lien hypertexte visité" xfId="18352" builtinId="9" hidden="1"/>
    <cellStyle name="Lien hypertexte visité" xfId="18356" builtinId="9" hidden="1"/>
    <cellStyle name="Lien hypertexte visité" xfId="18360" builtinId="9" hidden="1"/>
    <cellStyle name="Lien hypertexte visité" xfId="18364" builtinId="9" hidden="1"/>
    <cellStyle name="Lien hypertexte visité" xfId="18368" builtinId="9" hidden="1"/>
    <cellStyle name="Lien hypertexte visité" xfId="18372" builtinId="9" hidden="1"/>
    <cellStyle name="Lien hypertexte visité" xfId="18376" builtinId="9" hidden="1"/>
    <cellStyle name="Lien hypertexte visité" xfId="18380" builtinId="9" hidden="1"/>
    <cellStyle name="Lien hypertexte visité" xfId="18384" builtinId="9" hidden="1"/>
    <cellStyle name="Lien hypertexte visité" xfId="18388" builtinId="9" hidden="1"/>
    <cellStyle name="Lien hypertexte visité" xfId="18392" builtinId="9" hidden="1"/>
    <cellStyle name="Lien hypertexte visité" xfId="18396" builtinId="9" hidden="1"/>
    <cellStyle name="Lien hypertexte visité" xfId="18400" builtinId="9" hidden="1"/>
    <cellStyle name="Lien hypertexte visité" xfId="18404" builtinId="9" hidden="1"/>
    <cellStyle name="Lien hypertexte visité" xfId="18408" builtinId="9" hidden="1"/>
    <cellStyle name="Lien hypertexte visité" xfId="18412" builtinId="9" hidden="1"/>
    <cellStyle name="Lien hypertexte visité" xfId="18416" builtinId="9" hidden="1"/>
    <cellStyle name="Lien hypertexte visité" xfId="18420" builtinId="9" hidden="1"/>
    <cellStyle name="Lien hypertexte visité" xfId="18424" builtinId="9" hidden="1"/>
    <cellStyle name="Lien hypertexte visité" xfId="18428" builtinId="9" hidden="1"/>
    <cellStyle name="Lien hypertexte visité" xfId="18432" builtinId="9" hidden="1"/>
    <cellStyle name="Lien hypertexte visité" xfId="18436" builtinId="9" hidden="1"/>
    <cellStyle name="Lien hypertexte visité" xfId="18440" builtinId="9" hidden="1"/>
    <cellStyle name="Lien hypertexte visité" xfId="18444" builtinId="9" hidden="1"/>
    <cellStyle name="Lien hypertexte visité" xfId="18448" builtinId="9" hidden="1"/>
    <cellStyle name="Lien hypertexte visité" xfId="18452" builtinId="9" hidden="1"/>
    <cellStyle name="Lien hypertexte visité" xfId="18456" builtinId="9" hidden="1"/>
    <cellStyle name="Lien hypertexte visité" xfId="18460" builtinId="9" hidden="1"/>
    <cellStyle name="Lien hypertexte visité" xfId="18464" builtinId="9" hidden="1"/>
    <cellStyle name="Lien hypertexte visité" xfId="18468" builtinId="9" hidden="1"/>
    <cellStyle name="Lien hypertexte visité" xfId="18472" builtinId="9" hidden="1"/>
    <cellStyle name="Lien hypertexte visité" xfId="18476" builtinId="9" hidden="1"/>
    <cellStyle name="Lien hypertexte visité" xfId="18480" builtinId="9" hidden="1"/>
    <cellStyle name="Lien hypertexte visité" xfId="18484" builtinId="9" hidden="1"/>
    <cellStyle name="Lien hypertexte visité" xfId="18488" builtinId="9" hidden="1"/>
    <cellStyle name="Lien hypertexte visité" xfId="18492" builtinId="9" hidden="1"/>
    <cellStyle name="Lien hypertexte visité" xfId="18496" builtinId="9" hidden="1"/>
    <cellStyle name="Lien hypertexte visité" xfId="18500" builtinId="9" hidden="1"/>
    <cellStyle name="Lien hypertexte visité" xfId="18504" builtinId="9" hidden="1"/>
    <cellStyle name="Lien hypertexte visité" xfId="18508" builtinId="9" hidden="1"/>
    <cellStyle name="Lien hypertexte visité" xfId="18512" builtinId="9" hidden="1"/>
    <cellStyle name="Lien hypertexte visité" xfId="18516" builtinId="9" hidden="1"/>
    <cellStyle name="Lien hypertexte visité" xfId="18520" builtinId="9" hidden="1"/>
    <cellStyle name="Lien hypertexte visité" xfId="18524" builtinId="9" hidden="1"/>
    <cellStyle name="Lien hypertexte visité" xfId="18528" builtinId="9" hidden="1"/>
    <cellStyle name="Lien hypertexte visité" xfId="18532" builtinId="9" hidden="1"/>
    <cellStyle name="Lien hypertexte visité" xfId="18536" builtinId="9" hidden="1"/>
    <cellStyle name="Lien hypertexte visité" xfId="18540" builtinId="9" hidden="1"/>
    <cellStyle name="Lien hypertexte visité" xfId="18544" builtinId="9" hidden="1"/>
    <cellStyle name="Lien hypertexte visité" xfId="18548" builtinId="9" hidden="1"/>
    <cellStyle name="Lien hypertexte visité" xfId="18552" builtinId="9" hidden="1"/>
    <cellStyle name="Lien hypertexte visité" xfId="18556" builtinId="9" hidden="1"/>
    <cellStyle name="Lien hypertexte visité" xfId="18560" builtinId="9" hidden="1"/>
    <cellStyle name="Lien hypertexte visité" xfId="18564" builtinId="9" hidden="1"/>
    <cellStyle name="Lien hypertexte visité" xfId="18568" builtinId="9" hidden="1"/>
    <cellStyle name="Lien hypertexte visité" xfId="18572" builtinId="9" hidden="1"/>
    <cellStyle name="Lien hypertexte visité" xfId="18576" builtinId="9" hidden="1"/>
    <cellStyle name="Lien hypertexte visité" xfId="18580" builtinId="9" hidden="1"/>
    <cellStyle name="Lien hypertexte visité" xfId="18584" builtinId="9" hidden="1"/>
    <cellStyle name="Lien hypertexte visité" xfId="18588" builtinId="9" hidden="1"/>
    <cellStyle name="Lien hypertexte visité" xfId="18592" builtinId="9" hidden="1"/>
    <cellStyle name="Lien hypertexte visité" xfId="18596" builtinId="9" hidden="1"/>
    <cellStyle name="Lien hypertexte visité" xfId="18600" builtinId="9" hidden="1"/>
    <cellStyle name="Lien hypertexte visité" xfId="18604" builtinId="9" hidden="1"/>
    <cellStyle name="Lien hypertexte visité" xfId="18608" builtinId="9" hidden="1"/>
    <cellStyle name="Lien hypertexte visité" xfId="18612" builtinId="9" hidden="1"/>
    <cellStyle name="Lien hypertexte visité" xfId="18616" builtinId="9" hidden="1"/>
    <cellStyle name="Lien hypertexte visité" xfId="18620" builtinId="9" hidden="1"/>
    <cellStyle name="Lien hypertexte visité" xfId="18624" builtinId="9" hidden="1"/>
    <cellStyle name="Lien hypertexte visité" xfId="18628" builtinId="9" hidden="1"/>
    <cellStyle name="Lien hypertexte visité" xfId="18632" builtinId="9" hidden="1"/>
    <cellStyle name="Lien hypertexte visité" xfId="18636" builtinId="9" hidden="1"/>
    <cellStyle name="Lien hypertexte visité" xfId="18640" builtinId="9" hidden="1"/>
    <cellStyle name="Lien hypertexte visité" xfId="18644" builtinId="9" hidden="1"/>
    <cellStyle name="Lien hypertexte visité" xfId="18648" builtinId="9" hidden="1"/>
    <cellStyle name="Lien hypertexte visité" xfId="18652" builtinId="9" hidden="1"/>
    <cellStyle name="Lien hypertexte visité" xfId="18656" builtinId="9" hidden="1"/>
    <cellStyle name="Lien hypertexte visité" xfId="18660" builtinId="9" hidden="1"/>
    <cellStyle name="Lien hypertexte visité" xfId="18664" builtinId="9" hidden="1"/>
    <cellStyle name="Lien hypertexte visité" xfId="18668" builtinId="9" hidden="1"/>
    <cellStyle name="Lien hypertexte visité" xfId="18672" builtinId="9" hidden="1"/>
    <cellStyle name="Lien hypertexte visité" xfId="18676" builtinId="9" hidden="1"/>
    <cellStyle name="Lien hypertexte visité" xfId="18680" builtinId="9" hidden="1"/>
    <cellStyle name="Lien hypertexte visité" xfId="18684" builtinId="9" hidden="1"/>
    <cellStyle name="Lien hypertexte visité" xfId="18688" builtinId="9" hidden="1"/>
    <cellStyle name="Lien hypertexte visité" xfId="18692" builtinId="9" hidden="1"/>
    <cellStyle name="Lien hypertexte visité" xfId="18696" builtinId="9" hidden="1"/>
    <cellStyle name="Lien hypertexte visité" xfId="18700" builtinId="9" hidden="1"/>
    <cellStyle name="Lien hypertexte visité" xfId="18704" builtinId="9" hidden="1"/>
    <cellStyle name="Lien hypertexte visité" xfId="18708" builtinId="9" hidden="1"/>
    <cellStyle name="Lien hypertexte visité" xfId="18712" builtinId="9" hidden="1"/>
    <cellStyle name="Lien hypertexte visité" xfId="18716" builtinId="9" hidden="1"/>
    <cellStyle name="Lien hypertexte visité" xfId="18720" builtinId="9" hidden="1"/>
    <cellStyle name="Lien hypertexte visité" xfId="18724" builtinId="9" hidden="1"/>
    <cellStyle name="Lien hypertexte visité" xfId="18728" builtinId="9" hidden="1"/>
    <cellStyle name="Lien hypertexte visité" xfId="18732" builtinId="9" hidden="1"/>
    <cellStyle name="Lien hypertexte visité" xfId="18736" builtinId="9" hidden="1"/>
    <cellStyle name="Lien hypertexte visité" xfId="18740" builtinId="9" hidden="1"/>
    <cellStyle name="Lien hypertexte visité" xfId="18744" builtinId="9" hidden="1"/>
    <cellStyle name="Lien hypertexte visité" xfId="18748" builtinId="9" hidden="1"/>
    <cellStyle name="Lien hypertexte visité" xfId="18752" builtinId="9" hidden="1"/>
    <cellStyle name="Lien hypertexte visité" xfId="18756" builtinId="9" hidden="1"/>
    <cellStyle name="Lien hypertexte visité" xfId="18760" builtinId="9" hidden="1"/>
    <cellStyle name="Lien hypertexte visité" xfId="18764" builtinId="9" hidden="1"/>
    <cellStyle name="Lien hypertexte visité" xfId="18768" builtinId="9" hidden="1"/>
    <cellStyle name="Lien hypertexte visité" xfId="18772" builtinId="9" hidden="1"/>
    <cellStyle name="Lien hypertexte visité" xfId="18776" builtinId="9" hidden="1"/>
    <cellStyle name="Lien hypertexte visité" xfId="18780" builtinId="9" hidden="1"/>
    <cellStyle name="Lien hypertexte visité" xfId="18784" builtinId="9" hidden="1"/>
    <cellStyle name="Lien hypertexte visité" xfId="18788" builtinId="9" hidden="1"/>
    <cellStyle name="Lien hypertexte visité" xfId="18792" builtinId="9" hidden="1"/>
    <cellStyle name="Lien hypertexte visité" xfId="18796" builtinId="9" hidden="1"/>
    <cellStyle name="Lien hypertexte visité" xfId="18800" builtinId="9" hidden="1"/>
    <cellStyle name="Lien hypertexte visité" xfId="18804" builtinId="9" hidden="1"/>
    <cellStyle name="Lien hypertexte visité" xfId="18808" builtinId="9" hidden="1"/>
    <cellStyle name="Lien hypertexte visité" xfId="18812" builtinId="9" hidden="1"/>
    <cellStyle name="Lien hypertexte visité" xfId="18816" builtinId="9" hidden="1"/>
    <cellStyle name="Lien hypertexte visité" xfId="18820" builtinId="9" hidden="1"/>
    <cellStyle name="Lien hypertexte visité" xfId="18824" builtinId="9" hidden="1"/>
    <cellStyle name="Lien hypertexte visité" xfId="18828" builtinId="9" hidden="1"/>
    <cellStyle name="Lien hypertexte visité" xfId="18832" builtinId="9" hidden="1"/>
    <cellStyle name="Lien hypertexte visité" xfId="18836" builtinId="9" hidden="1"/>
    <cellStyle name="Lien hypertexte visité" xfId="18840" builtinId="9" hidden="1"/>
    <cellStyle name="Lien hypertexte visité" xfId="18844" builtinId="9" hidden="1"/>
    <cellStyle name="Lien hypertexte visité" xfId="18848" builtinId="9" hidden="1"/>
    <cellStyle name="Lien hypertexte visité" xfId="18852" builtinId="9" hidden="1"/>
    <cellStyle name="Lien hypertexte visité" xfId="18856" builtinId="9" hidden="1"/>
    <cellStyle name="Lien hypertexte visité" xfId="18860" builtinId="9" hidden="1"/>
    <cellStyle name="Lien hypertexte visité" xfId="18864" builtinId="9" hidden="1"/>
    <cellStyle name="Lien hypertexte visité" xfId="18868" builtinId="9" hidden="1"/>
    <cellStyle name="Lien hypertexte visité" xfId="18872" builtinId="9" hidden="1"/>
    <cellStyle name="Lien hypertexte visité" xfId="18876" builtinId="9" hidden="1"/>
    <cellStyle name="Lien hypertexte visité" xfId="18880" builtinId="9" hidden="1"/>
    <cellStyle name="Lien hypertexte visité" xfId="18884" builtinId="9" hidden="1"/>
    <cellStyle name="Lien hypertexte visité" xfId="18888" builtinId="9" hidden="1"/>
    <cellStyle name="Lien hypertexte visité" xfId="18892" builtinId="9" hidden="1"/>
    <cellStyle name="Lien hypertexte visité" xfId="18896" builtinId="9" hidden="1"/>
    <cellStyle name="Lien hypertexte visité" xfId="18900" builtinId="9" hidden="1"/>
    <cellStyle name="Lien hypertexte visité" xfId="18904" builtinId="9" hidden="1"/>
    <cellStyle name="Lien hypertexte visité" xfId="18908" builtinId="9" hidden="1"/>
    <cellStyle name="Lien hypertexte visité" xfId="18912" builtinId="9" hidden="1"/>
    <cellStyle name="Lien hypertexte visité" xfId="18916" builtinId="9" hidden="1"/>
    <cellStyle name="Lien hypertexte visité" xfId="18920" builtinId="9" hidden="1"/>
    <cellStyle name="Lien hypertexte visité" xfId="18924" builtinId="9" hidden="1"/>
    <cellStyle name="Lien hypertexte visité" xfId="18928" builtinId="9" hidden="1"/>
    <cellStyle name="Lien hypertexte visité" xfId="18932" builtinId="9" hidden="1"/>
    <cellStyle name="Lien hypertexte visité" xfId="18936" builtinId="9" hidden="1"/>
    <cellStyle name="Lien hypertexte visité" xfId="18940" builtinId="9" hidden="1"/>
    <cellStyle name="Lien hypertexte visité" xfId="18944" builtinId="9" hidden="1"/>
    <cellStyle name="Lien hypertexte visité" xfId="18948" builtinId="9" hidden="1"/>
    <cellStyle name="Lien hypertexte visité" xfId="18952" builtinId="9" hidden="1"/>
    <cellStyle name="Lien hypertexte visité" xfId="18956" builtinId="9" hidden="1"/>
    <cellStyle name="Lien hypertexte visité" xfId="18960" builtinId="9" hidden="1"/>
    <cellStyle name="Lien hypertexte visité" xfId="18964" builtinId="9" hidden="1"/>
    <cellStyle name="Lien hypertexte visité" xfId="18968" builtinId="9" hidden="1"/>
    <cellStyle name="Lien hypertexte visité" xfId="18972" builtinId="9" hidden="1"/>
    <cellStyle name="Lien hypertexte visité" xfId="18976" builtinId="9" hidden="1"/>
    <cellStyle name="Lien hypertexte visité" xfId="18980" builtinId="9" hidden="1"/>
    <cellStyle name="Lien hypertexte visité" xfId="18984" builtinId="9" hidden="1"/>
    <cellStyle name="Lien hypertexte visité" xfId="18988" builtinId="9" hidden="1"/>
    <cellStyle name="Lien hypertexte visité" xfId="18992" builtinId="9" hidden="1"/>
    <cellStyle name="Lien hypertexte visité" xfId="18996" builtinId="9" hidden="1"/>
    <cellStyle name="Lien hypertexte visité" xfId="19000" builtinId="9" hidden="1"/>
    <cellStyle name="Lien hypertexte visité" xfId="19004" builtinId="9" hidden="1"/>
    <cellStyle name="Lien hypertexte visité" xfId="19008" builtinId="9" hidden="1"/>
    <cellStyle name="Lien hypertexte visité" xfId="19012" builtinId="9" hidden="1"/>
    <cellStyle name="Lien hypertexte visité" xfId="19016" builtinId="9" hidden="1"/>
    <cellStyle name="Lien hypertexte visité" xfId="19020" builtinId="9" hidden="1"/>
    <cellStyle name="Lien hypertexte visité" xfId="19024" builtinId="9" hidden="1"/>
    <cellStyle name="Lien hypertexte visité" xfId="19028" builtinId="9" hidden="1"/>
    <cellStyle name="Lien hypertexte visité" xfId="19032" builtinId="9" hidden="1"/>
    <cellStyle name="Lien hypertexte visité" xfId="19036" builtinId="9" hidden="1"/>
    <cellStyle name="Lien hypertexte visité" xfId="19040" builtinId="9" hidden="1"/>
    <cellStyle name="Lien hypertexte visité" xfId="19044" builtinId="9" hidden="1"/>
    <cellStyle name="Lien hypertexte visité" xfId="19048" builtinId="9" hidden="1"/>
    <cellStyle name="Lien hypertexte visité" xfId="19052" builtinId="9" hidden="1"/>
    <cellStyle name="Lien hypertexte visité" xfId="19056" builtinId="9" hidden="1"/>
    <cellStyle name="Lien hypertexte visité" xfId="19060" builtinId="9" hidden="1"/>
    <cellStyle name="Lien hypertexte visité" xfId="19064" builtinId="9" hidden="1"/>
    <cellStyle name="Lien hypertexte visité" xfId="19068" builtinId="9" hidden="1"/>
    <cellStyle name="Lien hypertexte visité" xfId="19072" builtinId="9" hidden="1"/>
    <cellStyle name="Lien hypertexte visité" xfId="19076" builtinId="9" hidden="1"/>
    <cellStyle name="Lien hypertexte visité" xfId="19080" builtinId="9" hidden="1"/>
    <cellStyle name="Lien hypertexte visité" xfId="19084" builtinId="9" hidden="1"/>
    <cellStyle name="Lien hypertexte visité" xfId="19088" builtinId="9" hidden="1"/>
    <cellStyle name="Lien hypertexte visité" xfId="19092" builtinId="9" hidden="1"/>
    <cellStyle name="Lien hypertexte visité" xfId="19096" builtinId="9" hidden="1"/>
    <cellStyle name="Lien hypertexte visité" xfId="19100" builtinId="9" hidden="1"/>
    <cellStyle name="Lien hypertexte visité" xfId="19104" builtinId="9" hidden="1"/>
    <cellStyle name="Lien hypertexte visité" xfId="19108" builtinId="9" hidden="1"/>
    <cellStyle name="Lien hypertexte visité" xfId="19112" builtinId="9" hidden="1"/>
    <cellStyle name="Lien hypertexte visité" xfId="19116" builtinId="9" hidden="1"/>
    <cellStyle name="Lien hypertexte visité" xfId="19120" builtinId="9" hidden="1"/>
    <cellStyle name="Lien hypertexte visité" xfId="19124" builtinId="9" hidden="1"/>
    <cellStyle name="Lien hypertexte visité" xfId="19128" builtinId="9" hidden="1"/>
    <cellStyle name="Lien hypertexte visité" xfId="19132" builtinId="9" hidden="1"/>
    <cellStyle name="Lien hypertexte visité" xfId="19136" builtinId="9" hidden="1"/>
    <cellStyle name="Lien hypertexte visité" xfId="19140" builtinId="9" hidden="1"/>
    <cellStyle name="Lien hypertexte visité" xfId="19144" builtinId="9" hidden="1"/>
    <cellStyle name="Lien hypertexte visité" xfId="19148" builtinId="9" hidden="1"/>
    <cellStyle name="Lien hypertexte visité" xfId="19152" builtinId="9" hidden="1"/>
    <cellStyle name="Lien hypertexte visité" xfId="19156" builtinId="9" hidden="1"/>
    <cellStyle name="Lien hypertexte visité" xfId="19160" builtinId="9" hidden="1"/>
    <cellStyle name="Lien hypertexte visité" xfId="19164" builtinId="9" hidden="1"/>
    <cellStyle name="Lien hypertexte visité" xfId="19168" builtinId="9" hidden="1"/>
    <cellStyle name="Lien hypertexte visité" xfId="19172" builtinId="9" hidden="1"/>
    <cellStyle name="Lien hypertexte visité" xfId="19176" builtinId="9" hidden="1"/>
    <cellStyle name="Lien hypertexte visité" xfId="19180" builtinId="9" hidden="1"/>
    <cellStyle name="Lien hypertexte visité" xfId="19184" builtinId="9" hidden="1"/>
    <cellStyle name="Lien hypertexte visité" xfId="19188" builtinId="9" hidden="1"/>
    <cellStyle name="Lien hypertexte visité" xfId="19192" builtinId="9" hidden="1"/>
    <cellStyle name="Lien hypertexte visité" xfId="19196" builtinId="9" hidden="1"/>
    <cellStyle name="Lien hypertexte visité" xfId="19200" builtinId="9" hidden="1"/>
    <cellStyle name="Lien hypertexte visité" xfId="19204" builtinId="9" hidden="1"/>
    <cellStyle name="Lien hypertexte visité" xfId="19208" builtinId="9" hidden="1"/>
    <cellStyle name="Lien hypertexte visité" xfId="19212" builtinId="9" hidden="1"/>
    <cellStyle name="Lien hypertexte visité" xfId="19216" builtinId="9" hidden="1"/>
    <cellStyle name="Lien hypertexte visité" xfId="19220" builtinId="9" hidden="1"/>
    <cellStyle name="Lien hypertexte visité" xfId="19224" builtinId="9" hidden="1"/>
    <cellStyle name="Lien hypertexte visité" xfId="19228" builtinId="9" hidden="1"/>
    <cellStyle name="Lien hypertexte visité" xfId="19232" builtinId="9" hidden="1"/>
    <cellStyle name="Lien hypertexte visité" xfId="19236" builtinId="9" hidden="1"/>
    <cellStyle name="Lien hypertexte visité" xfId="19240" builtinId="9" hidden="1"/>
    <cellStyle name="Lien hypertexte visité" xfId="19244" builtinId="9" hidden="1"/>
    <cellStyle name="Lien hypertexte visité" xfId="19248" builtinId="9" hidden="1"/>
    <cellStyle name="Lien hypertexte visité" xfId="19252" builtinId="9" hidden="1"/>
    <cellStyle name="Lien hypertexte visité" xfId="19256" builtinId="9" hidden="1"/>
    <cellStyle name="Lien hypertexte visité" xfId="19260" builtinId="9" hidden="1"/>
    <cellStyle name="Lien hypertexte visité" xfId="19264" builtinId="9" hidden="1"/>
    <cellStyle name="Lien hypertexte visité" xfId="19268" builtinId="9" hidden="1"/>
    <cellStyle name="Lien hypertexte visité" xfId="19272" builtinId="9" hidden="1"/>
    <cellStyle name="Lien hypertexte visité" xfId="19276" builtinId="9" hidden="1"/>
    <cellStyle name="Lien hypertexte visité" xfId="19280" builtinId="9" hidden="1"/>
    <cellStyle name="Lien hypertexte visité" xfId="19284" builtinId="9" hidden="1"/>
    <cellStyle name="Lien hypertexte visité" xfId="19288" builtinId="9" hidden="1"/>
    <cellStyle name="Lien hypertexte visité" xfId="19292" builtinId="9" hidden="1"/>
    <cellStyle name="Lien hypertexte visité" xfId="19296" builtinId="9" hidden="1"/>
    <cellStyle name="Lien hypertexte visité" xfId="19300" builtinId="9" hidden="1"/>
    <cellStyle name="Lien hypertexte visité" xfId="19304" builtinId="9" hidden="1"/>
    <cellStyle name="Lien hypertexte visité" xfId="19308" builtinId="9" hidden="1"/>
    <cellStyle name="Lien hypertexte visité" xfId="19312" builtinId="9" hidden="1"/>
    <cellStyle name="Lien hypertexte visité" xfId="19316" builtinId="9" hidden="1"/>
    <cellStyle name="Lien hypertexte visité" xfId="19320" builtinId="9" hidden="1"/>
    <cellStyle name="Lien hypertexte visité" xfId="19324" builtinId="9" hidden="1"/>
    <cellStyle name="Lien hypertexte visité" xfId="19328" builtinId="9" hidden="1"/>
    <cellStyle name="Lien hypertexte visité" xfId="19332" builtinId="9" hidden="1"/>
    <cellStyle name="Lien hypertexte visité" xfId="19336" builtinId="9" hidden="1"/>
    <cellStyle name="Lien hypertexte visité" xfId="19340" builtinId="9" hidden="1"/>
    <cellStyle name="Lien hypertexte visité" xfId="19344" builtinId="9" hidden="1"/>
    <cellStyle name="Lien hypertexte visité" xfId="19348" builtinId="9" hidden="1"/>
    <cellStyle name="Lien hypertexte visité" xfId="19352" builtinId="9" hidden="1"/>
    <cellStyle name="Lien hypertexte visité" xfId="19356" builtinId="9" hidden="1"/>
    <cellStyle name="Lien hypertexte visité" xfId="19360" builtinId="9" hidden="1"/>
    <cellStyle name="Lien hypertexte visité" xfId="19364" builtinId="9" hidden="1"/>
    <cellStyle name="Lien hypertexte visité" xfId="19368" builtinId="9" hidden="1"/>
    <cellStyle name="Lien hypertexte visité" xfId="19372" builtinId="9" hidden="1"/>
    <cellStyle name="Lien hypertexte visité" xfId="19376" builtinId="9" hidden="1"/>
    <cellStyle name="Lien hypertexte visité" xfId="19380" builtinId="9" hidden="1"/>
    <cellStyle name="Lien hypertexte visité" xfId="19384" builtinId="9" hidden="1"/>
    <cellStyle name="Lien hypertexte visité" xfId="19388" builtinId="9" hidden="1"/>
    <cellStyle name="Lien hypertexte visité" xfId="19392" builtinId="9" hidden="1"/>
    <cellStyle name="Lien hypertexte visité" xfId="19396" builtinId="9" hidden="1"/>
    <cellStyle name="Lien hypertexte visité" xfId="19400" builtinId="9" hidden="1"/>
    <cellStyle name="Lien hypertexte visité" xfId="19404" builtinId="9" hidden="1"/>
    <cellStyle name="Lien hypertexte visité" xfId="19408" builtinId="9" hidden="1"/>
    <cellStyle name="Lien hypertexte visité" xfId="19412" builtinId="9" hidden="1"/>
    <cellStyle name="Lien hypertexte visité" xfId="19416" builtinId="9" hidden="1"/>
    <cellStyle name="Lien hypertexte visité" xfId="19420" builtinId="9" hidden="1"/>
    <cellStyle name="Lien hypertexte visité" xfId="19424" builtinId="9" hidden="1"/>
    <cellStyle name="Lien hypertexte visité" xfId="19428" builtinId="9" hidden="1"/>
    <cellStyle name="Lien hypertexte visité" xfId="19432" builtinId="9" hidden="1"/>
    <cellStyle name="Lien hypertexte visité" xfId="19436" builtinId="9" hidden="1"/>
    <cellStyle name="Lien hypertexte visité" xfId="19440" builtinId="9" hidden="1"/>
    <cellStyle name="Lien hypertexte visité" xfId="19444" builtinId="9" hidden="1"/>
    <cellStyle name="Lien hypertexte visité" xfId="19448" builtinId="9" hidden="1"/>
    <cellStyle name="Lien hypertexte visité" xfId="19452" builtinId="9" hidden="1"/>
    <cellStyle name="Lien hypertexte visité" xfId="19456" builtinId="9" hidden="1"/>
    <cellStyle name="Lien hypertexte visité" xfId="19460" builtinId="9" hidden="1"/>
    <cellStyle name="Lien hypertexte visité" xfId="19464" builtinId="9" hidden="1"/>
    <cellStyle name="Lien hypertexte visité" xfId="19468" builtinId="9" hidden="1"/>
    <cellStyle name="Lien hypertexte visité" xfId="19472" builtinId="9" hidden="1"/>
    <cellStyle name="Lien hypertexte visité" xfId="19476" builtinId="9" hidden="1"/>
    <cellStyle name="Lien hypertexte visité" xfId="19480" builtinId="9" hidden="1"/>
    <cellStyle name="Lien hypertexte visité" xfId="19484" builtinId="9" hidden="1"/>
    <cellStyle name="Lien hypertexte visité" xfId="19488" builtinId="9" hidden="1"/>
    <cellStyle name="Lien hypertexte visité" xfId="19492" builtinId="9" hidden="1"/>
    <cellStyle name="Lien hypertexte visité" xfId="19496" builtinId="9" hidden="1"/>
    <cellStyle name="Lien hypertexte visité" xfId="19500" builtinId="9" hidden="1"/>
    <cellStyle name="Lien hypertexte visité" xfId="19504" builtinId="9" hidden="1"/>
    <cellStyle name="Lien hypertexte visité" xfId="19508" builtinId="9" hidden="1"/>
    <cellStyle name="Lien hypertexte visité" xfId="19512" builtinId="9" hidden="1"/>
    <cellStyle name="Lien hypertexte visité" xfId="19516" builtinId="9" hidden="1"/>
    <cellStyle name="Lien hypertexte visité" xfId="19520" builtinId="9" hidden="1"/>
    <cellStyle name="Lien hypertexte visité" xfId="19524" builtinId="9" hidden="1"/>
    <cellStyle name="Lien hypertexte visité" xfId="19528" builtinId="9" hidden="1"/>
    <cellStyle name="Lien hypertexte visité" xfId="19532" builtinId="9" hidden="1"/>
    <cellStyle name="Lien hypertexte visité" xfId="19536" builtinId="9" hidden="1"/>
    <cellStyle name="Lien hypertexte visité" xfId="19540" builtinId="9" hidden="1"/>
    <cellStyle name="Lien hypertexte visité" xfId="19544" builtinId="9" hidden="1"/>
    <cellStyle name="Lien hypertexte visité" xfId="19548" builtinId="9" hidden="1"/>
    <cellStyle name="Lien hypertexte visité" xfId="19552" builtinId="9" hidden="1"/>
    <cellStyle name="Lien hypertexte visité" xfId="19556" builtinId="9" hidden="1"/>
    <cellStyle name="Lien hypertexte visité" xfId="19560" builtinId="9" hidden="1"/>
    <cellStyle name="Lien hypertexte visité" xfId="19564" builtinId="9" hidden="1"/>
    <cellStyle name="Lien hypertexte visité" xfId="19568" builtinId="9" hidden="1"/>
    <cellStyle name="Lien hypertexte visité" xfId="19572" builtinId="9" hidden="1"/>
    <cellStyle name="Lien hypertexte visité" xfId="19576" builtinId="9" hidden="1"/>
    <cellStyle name="Lien hypertexte visité" xfId="19580" builtinId="9" hidden="1"/>
    <cellStyle name="Lien hypertexte visité" xfId="19584" builtinId="9" hidden="1"/>
    <cellStyle name="Lien hypertexte visité" xfId="19588" builtinId="9" hidden="1"/>
    <cellStyle name="Lien hypertexte visité" xfId="19592" builtinId="9" hidden="1"/>
    <cellStyle name="Lien hypertexte visité" xfId="19596" builtinId="9" hidden="1"/>
    <cellStyle name="Lien hypertexte visité" xfId="19600" builtinId="9" hidden="1"/>
    <cellStyle name="Lien hypertexte visité" xfId="19604" builtinId="9" hidden="1"/>
    <cellStyle name="Lien hypertexte visité" xfId="19608" builtinId="9" hidden="1"/>
    <cellStyle name="Lien hypertexte visité" xfId="19612" builtinId="9" hidden="1"/>
    <cellStyle name="Lien hypertexte visité" xfId="19616" builtinId="9" hidden="1"/>
    <cellStyle name="Lien hypertexte visité" xfId="19620" builtinId="9" hidden="1"/>
    <cellStyle name="Lien hypertexte visité" xfId="19624" builtinId="9" hidden="1"/>
    <cellStyle name="Lien hypertexte visité" xfId="19628" builtinId="9" hidden="1"/>
    <cellStyle name="Lien hypertexte visité" xfId="19632" builtinId="9" hidden="1"/>
    <cellStyle name="Lien hypertexte visité" xfId="19636" builtinId="9" hidden="1"/>
    <cellStyle name="Lien hypertexte visité" xfId="19640" builtinId="9" hidden="1"/>
    <cellStyle name="Lien hypertexte visité" xfId="19644" builtinId="9" hidden="1"/>
    <cellStyle name="Lien hypertexte visité" xfId="19648" builtinId="9" hidden="1"/>
    <cellStyle name="Lien hypertexte visité" xfId="19652" builtinId="9" hidden="1"/>
    <cellStyle name="Lien hypertexte visité" xfId="19656" builtinId="9" hidden="1"/>
    <cellStyle name="Lien hypertexte visité" xfId="19660" builtinId="9" hidden="1"/>
    <cellStyle name="Lien hypertexte visité" xfId="19664" builtinId="9" hidden="1"/>
    <cellStyle name="Lien hypertexte visité" xfId="19668" builtinId="9" hidden="1"/>
    <cellStyle name="Lien hypertexte visité" xfId="19672" builtinId="9" hidden="1"/>
    <cellStyle name="Lien hypertexte visité" xfId="19676" builtinId="9" hidden="1"/>
    <cellStyle name="Lien hypertexte visité" xfId="19680" builtinId="9" hidden="1"/>
    <cellStyle name="Lien hypertexte visité" xfId="19684" builtinId="9" hidden="1"/>
    <cellStyle name="Lien hypertexte visité" xfId="19688" builtinId="9" hidden="1"/>
    <cellStyle name="Lien hypertexte visité" xfId="19692" builtinId="9" hidden="1"/>
    <cellStyle name="Lien hypertexte visité" xfId="19696" builtinId="9" hidden="1"/>
    <cellStyle name="Lien hypertexte visité" xfId="19700" builtinId="9" hidden="1"/>
    <cellStyle name="Lien hypertexte visité" xfId="19704" builtinId="9" hidden="1"/>
    <cellStyle name="Lien hypertexte visité" xfId="19708" builtinId="9" hidden="1"/>
    <cellStyle name="Lien hypertexte visité" xfId="19712" builtinId="9" hidden="1"/>
    <cellStyle name="Lien hypertexte visité" xfId="19716" builtinId="9" hidden="1"/>
    <cellStyle name="Lien hypertexte visité" xfId="19720" builtinId="9" hidden="1"/>
    <cellStyle name="Lien hypertexte visité" xfId="19724" builtinId="9" hidden="1"/>
    <cellStyle name="Lien hypertexte visité" xfId="19728" builtinId="9" hidden="1"/>
    <cellStyle name="Lien hypertexte visité" xfId="19732" builtinId="9" hidden="1"/>
    <cellStyle name="Lien hypertexte visité" xfId="19736" builtinId="9" hidden="1"/>
    <cellStyle name="Lien hypertexte visité" xfId="19740" builtinId="9" hidden="1"/>
    <cellStyle name="Lien hypertexte visité" xfId="19744" builtinId="9" hidden="1"/>
    <cellStyle name="Lien hypertexte visité" xfId="19748" builtinId="9" hidden="1"/>
    <cellStyle name="Lien hypertexte visité" xfId="19752" builtinId="9" hidden="1"/>
    <cellStyle name="Lien hypertexte visité" xfId="19756" builtinId="9" hidden="1"/>
    <cellStyle name="Lien hypertexte visité" xfId="19760" builtinId="9" hidden="1"/>
    <cellStyle name="Lien hypertexte visité" xfId="19764" builtinId="9" hidden="1"/>
    <cellStyle name="Lien hypertexte visité" xfId="19768" builtinId="9" hidden="1"/>
    <cellStyle name="Lien hypertexte visité" xfId="19772" builtinId="9" hidden="1"/>
    <cellStyle name="Lien hypertexte visité" xfId="19776" builtinId="9" hidden="1"/>
    <cellStyle name="Lien hypertexte visité" xfId="19780" builtinId="9" hidden="1"/>
    <cellStyle name="Lien hypertexte visité" xfId="19784" builtinId="9" hidden="1"/>
    <cellStyle name="Lien hypertexte visité" xfId="19788" builtinId="9" hidden="1"/>
    <cellStyle name="Lien hypertexte visité" xfId="19792" builtinId="9" hidden="1"/>
    <cellStyle name="Lien hypertexte visité" xfId="19796" builtinId="9" hidden="1"/>
    <cellStyle name="Lien hypertexte visité" xfId="19800" builtinId="9" hidden="1"/>
    <cellStyle name="Lien hypertexte visité" xfId="19804" builtinId="9" hidden="1"/>
    <cellStyle name="Lien hypertexte visité" xfId="19808" builtinId="9" hidden="1"/>
    <cellStyle name="Lien hypertexte visité" xfId="19812" builtinId="9" hidden="1"/>
    <cellStyle name="Lien hypertexte visité" xfId="19816" builtinId="9" hidden="1"/>
    <cellStyle name="Lien hypertexte visité" xfId="19820" builtinId="9" hidden="1"/>
    <cellStyle name="Lien hypertexte visité" xfId="19824" builtinId="9" hidden="1"/>
    <cellStyle name="Lien hypertexte visité" xfId="19828" builtinId="9" hidden="1"/>
    <cellStyle name="Lien hypertexte visité" xfId="19832" builtinId="9" hidden="1"/>
    <cellStyle name="Lien hypertexte visité" xfId="19836" builtinId="9" hidden="1"/>
    <cellStyle name="Lien hypertexte visité" xfId="19840" builtinId="9" hidden="1"/>
    <cellStyle name="Lien hypertexte visité" xfId="19844" builtinId="9" hidden="1"/>
    <cellStyle name="Lien hypertexte visité" xfId="19848" builtinId="9" hidden="1"/>
    <cellStyle name="Lien hypertexte visité" xfId="19852" builtinId="9" hidden="1"/>
    <cellStyle name="Lien hypertexte visité" xfId="19856" builtinId="9" hidden="1"/>
    <cellStyle name="Lien hypertexte visité" xfId="19860" builtinId="9" hidden="1"/>
    <cellStyle name="Lien hypertexte visité" xfId="19864" builtinId="9" hidden="1"/>
    <cellStyle name="Lien hypertexte visité" xfId="19868" builtinId="9" hidden="1"/>
    <cellStyle name="Lien hypertexte visité" xfId="19872" builtinId="9" hidden="1"/>
    <cellStyle name="Lien hypertexte visité" xfId="19876" builtinId="9" hidden="1"/>
    <cellStyle name="Lien hypertexte visité" xfId="19880" builtinId="9" hidden="1"/>
    <cellStyle name="Lien hypertexte visité" xfId="19884" builtinId="9" hidden="1"/>
    <cellStyle name="Lien hypertexte visité" xfId="19888" builtinId="9" hidden="1"/>
    <cellStyle name="Lien hypertexte visité" xfId="19892" builtinId="9" hidden="1"/>
    <cellStyle name="Lien hypertexte visité" xfId="19896" builtinId="9" hidden="1"/>
    <cellStyle name="Lien hypertexte visité" xfId="19900" builtinId="9" hidden="1"/>
    <cellStyle name="Lien hypertexte visité" xfId="19904" builtinId="9" hidden="1"/>
    <cellStyle name="Lien hypertexte visité" xfId="19908" builtinId="9" hidden="1"/>
    <cellStyle name="Lien hypertexte visité" xfId="19912" builtinId="9" hidden="1"/>
    <cellStyle name="Lien hypertexte visité" xfId="19916" builtinId="9" hidden="1"/>
    <cellStyle name="Lien hypertexte visité" xfId="19920" builtinId="9" hidden="1"/>
    <cellStyle name="Lien hypertexte visité" xfId="19924" builtinId="9" hidden="1"/>
    <cellStyle name="Lien hypertexte visité" xfId="19928" builtinId="9" hidden="1"/>
    <cellStyle name="Lien hypertexte visité" xfId="19932" builtinId="9" hidden="1"/>
    <cellStyle name="Lien hypertexte visité" xfId="19936" builtinId="9" hidden="1"/>
    <cellStyle name="Lien hypertexte visité" xfId="19940" builtinId="9" hidden="1"/>
    <cellStyle name="Lien hypertexte visité" xfId="19944" builtinId="9" hidden="1"/>
    <cellStyle name="Lien hypertexte visité" xfId="19948" builtinId="9" hidden="1"/>
    <cellStyle name="Lien hypertexte visité" xfId="19952" builtinId="9" hidden="1"/>
    <cellStyle name="Lien hypertexte visité" xfId="19956" builtinId="9" hidden="1"/>
    <cellStyle name="Lien hypertexte visité" xfId="19960" builtinId="9" hidden="1"/>
    <cellStyle name="Lien hypertexte visité" xfId="19964" builtinId="9" hidden="1"/>
    <cellStyle name="Lien hypertexte visité" xfId="19968" builtinId="9" hidden="1"/>
    <cellStyle name="Lien hypertexte visité" xfId="19972" builtinId="9" hidden="1"/>
    <cellStyle name="Lien hypertexte visité" xfId="19976" builtinId="9" hidden="1"/>
    <cellStyle name="Lien hypertexte visité" xfId="19980" builtinId="9" hidden="1"/>
    <cellStyle name="Lien hypertexte visité" xfId="19984" builtinId="9" hidden="1"/>
    <cellStyle name="Lien hypertexte visité" xfId="19988" builtinId="9" hidden="1"/>
    <cellStyle name="Lien hypertexte visité" xfId="19992" builtinId="9" hidden="1"/>
    <cellStyle name="Lien hypertexte visité" xfId="19996" builtinId="9" hidden="1"/>
    <cellStyle name="Lien hypertexte visité" xfId="20000" builtinId="9" hidden="1"/>
    <cellStyle name="Lien hypertexte visité" xfId="20004" builtinId="9" hidden="1"/>
    <cellStyle name="Lien hypertexte visité" xfId="20008" builtinId="9" hidden="1"/>
    <cellStyle name="Lien hypertexte visité" xfId="20012" builtinId="9" hidden="1"/>
    <cellStyle name="Lien hypertexte visité" xfId="20016" builtinId="9" hidden="1"/>
    <cellStyle name="Lien hypertexte visité" xfId="20020" builtinId="9" hidden="1"/>
    <cellStyle name="Lien hypertexte visité" xfId="20024" builtinId="9" hidden="1"/>
    <cellStyle name="Lien hypertexte visité" xfId="20028" builtinId="9" hidden="1"/>
    <cellStyle name="Lien hypertexte visité" xfId="20032" builtinId="9" hidden="1"/>
    <cellStyle name="Lien hypertexte visité" xfId="20036" builtinId="9" hidden="1"/>
    <cellStyle name="Lien hypertexte visité" xfId="20040" builtinId="9" hidden="1"/>
    <cellStyle name="Lien hypertexte visité" xfId="20044" builtinId="9" hidden="1"/>
    <cellStyle name="Lien hypertexte visité" xfId="20048" builtinId="9" hidden="1"/>
    <cellStyle name="Lien hypertexte visité" xfId="20052" builtinId="9" hidden="1"/>
    <cellStyle name="Lien hypertexte visité" xfId="20056" builtinId="9" hidden="1"/>
    <cellStyle name="Lien hypertexte visité" xfId="20060" builtinId="9" hidden="1"/>
    <cellStyle name="Lien hypertexte visité" xfId="20064" builtinId="9" hidden="1"/>
    <cellStyle name="Lien hypertexte visité" xfId="20068" builtinId="9" hidden="1"/>
    <cellStyle name="Lien hypertexte visité" xfId="20072" builtinId="9" hidden="1"/>
    <cellStyle name="Lien hypertexte visité" xfId="20076" builtinId="9" hidden="1"/>
    <cellStyle name="Lien hypertexte visité" xfId="20080" builtinId="9" hidden="1"/>
    <cellStyle name="Lien hypertexte visité" xfId="20084" builtinId="9" hidden="1"/>
    <cellStyle name="Lien hypertexte visité" xfId="20088" builtinId="9" hidden="1"/>
    <cellStyle name="Lien hypertexte visité" xfId="20092" builtinId="9" hidden="1"/>
    <cellStyle name="Lien hypertexte visité" xfId="20096" builtinId="9" hidden="1"/>
    <cellStyle name="Lien hypertexte visité" xfId="20100" builtinId="9" hidden="1"/>
    <cellStyle name="Lien hypertexte visité" xfId="20104" builtinId="9" hidden="1"/>
    <cellStyle name="Lien hypertexte visité" xfId="20108" builtinId="9" hidden="1"/>
    <cellStyle name="Lien hypertexte visité" xfId="20112" builtinId="9" hidden="1"/>
    <cellStyle name="Lien hypertexte visité" xfId="20116" builtinId="9" hidden="1"/>
    <cellStyle name="Lien hypertexte visité" xfId="20120" builtinId="9" hidden="1"/>
    <cellStyle name="Lien hypertexte visité" xfId="20124" builtinId="9" hidden="1"/>
    <cellStyle name="Lien hypertexte visité" xfId="20128" builtinId="9" hidden="1"/>
    <cellStyle name="Lien hypertexte visité" xfId="20132" builtinId="9" hidden="1"/>
    <cellStyle name="Lien hypertexte visité" xfId="20136" builtinId="9" hidden="1"/>
    <cellStyle name="Lien hypertexte visité" xfId="20140" builtinId="9" hidden="1"/>
    <cellStyle name="Lien hypertexte visité" xfId="20144" builtinId="9" hidden="1"/>
    <cellStyle name="Lien hypertexte visité" xfId="20148" builtinId="9" hidden="1"/>
    <cellStyle name="Lien hypertexte visité" xfId="20152" builtinId="9" hidden="1"/>
    <cellStyle name="Lien hypertexte visité" xfId="20156" builtinId="9" hidden="1"/>
    <cellStyle name="Lien hypertexte visité" xfId="20160" builtinId="9" hidden="1"/>
    <cellStyle name="Lien hypertexte visité" xfId="20164" builtinId="9" hidden="1"/>
    <cellStyle name="Lien hypertexte visité" xfId="20168" builtinId="9" hidden="1"/>
    <cellStyle name="Lien hypertexte visité" xfId="20172" builtinId="9" hidden="1"/>
    <cellStyle name="Lien hypertexte visité" xfId="20176" builtinId="9" hidden="1"/>
    <cellStyle name="Lien hypertexte visité" xfId="20180" builtinId="9" hidden="1"/>
    <cellStyle name="Lien hypertexte visité" xfId="20184" builtinId="9" hidden="1"/>
    <cellStyle name="Lien hypertexte visité" xfId="20188" builtinId="9" hidden="1"/>
    <cellStyle name="Lien hypertexte visité" xfId="20192" builtinId="9" hidden="1"/>
    <cellStyle name="Lien hypertexte visité" xfId="20196" builtinId="9" hidden="1"/>
    <cellStyle name="Lien hypertexte visité" xfId="20200" builtinId="9" hidden="1"/>
    <cellStyle name="Lien hypertexte visité" xfId="20204" builtinId="9" hidden="1"/>
    <cellStyle name="Lien hypertexte visité" xfId="20208" builtinId="9" hidden="1"/>
    <cellStyle name="Lien hypertexte visité" xfId="20212" builtinId="9" hidden="1"/>
    <cellStyle name="Lien hypertexte visité" xfId="20216" builtinId="9" hidden="1"/>
    <cellStyle name="Lien hypertexte visité" xfId="20220" builtinId="9" hidden="1"/>
    <cellStyle name="Lien hypertexte visité" xfId="20224" builtinId="9" hidden="1"/>
    <cellStyle name="Lien hypertexte visité" xfId="20228" builtinId="9" hidden="1"/>
    <cellStyle name="Lien hypertexte visité" xfId="20232" builtinId="9" hidden="1"/>
    <cellStyle name="Lien hypertexte visité" xfId="20236" builtinId="9" hidden="1"/>
    <cellStyle name="Lien hypertexte visité" xfId="20240" builtinId="9" hidden="1"/>
    <cellStyle name="Lien hypertexte visité" xfId="20244" builtinId="9" hidden="1"/>
    <cellStyle name="Lien hypertexte visité" xfId="20248" builtinId="9" hidden="1"/>
    <cellStyle name="Lien hypertexte visité" xfId="20252" builtinId="9" hidden="1"/>
    <cellStyle name="Lien hypertexte visité" xfId="20256" builtinId="9" hidden="1"/>
    <cellStyle name="Lien hypertexte visité" xfId="20260" builtinId="9" hidden="1"/>
    <cellStyle name="Lien hypertexte visité" xfId="20264" builtinId="9" hidden="1"/>
    <cellStyle name="Lien hypertexte visité" xfId="20268" builtinId="9" hidden="1"/>
    <cellStyle name="Lien hypertexte visité" xfId="20272" builtinId="9" hidden="1"/>
    <cellStyle name="Lien hypertexte visité" xfId="20276" builtinId="9" hidden="1"/>
    <cellStyle name="Lien hypertexte visité" xfId="20280" builtinId="9" hidden="1"/>
    <cellStyle name="Lien hypertexte visité" xfId="20284" builtinId="9" hidden="1"/>
    <cellStyle name="Lien hypertexte visité" xfId="20288" builtinId="9" hidden="1"/>
    <cellStyle name="Lien hypertexte visité" xfId="20292" builtinId="9" hidden="1"/>
    <cellStyle name="Lien hypertexte visité" xfId="20296" builtinId="9" hidden="1"/>
    <cellStyle name="Lien hypertexte visité" xfId="20300" builtinId="9" hidden="1"/>
    <cellStyle name="Lien hypertexte visité" xfId="20304" builtinId="9" hidden="1"/>
    <cellStyle name="Lien hypertexte visité" xfId="20308" builtinId="9" hidden="1"/>
    <cellStyle name="Lien hypertexte visité" xfId="20312" builtinId="9" hidden="1"/>
    <cellStyle name="Lien hypertexte visité" xfId="20316" builtinId="9" hidden="1"/>
    <cellStyle name="Lien hypertexte visité" xfId="20320" builtinId="9" hidden="1"/>
    <cellStyle name="Lien hypertexte visité" xfId="20324" builtinId="9" hidden="1"/>
    <cellStyle name="Lien hypertexte visité" xfId="20328" builtinId="9" hidden="1"/>
    <cellStyle name="Lien hypertexte visité" xfId="20332" builtinId="9" hidden="1"/>
    <cellStyle name="Lien hypertexte visité" xfId="20336" builtinId="9" hidden="1"/>
    <cellStyle name="Lien hypertexte visité" xfId="20340" builtinId="9" hidden="1"/>
    <cellStyle name="Lien hypertexte visité" xfId="20344" builtinId="9" hidden="1"/>
    <cellStyle name="Lien hypertexte visité" xfId="20348" builtinId="9" hidden="1"/>
    <cellStyle name="Lien hypertexte visité" xfId="20352" builtinId="9" hidden="1"/>
    <cellStyle name="Lien hypertexte visité" xfId="20356" builtinId="9" hidden="1"/>
    <cellStyle name="Lien hypertexte visité" xfId="20360" builtinId="9" hidden="1"/>
    <cellStyle name="Lien hypertexte visité" xfId="20364" builtinId="9" hidden="1"/>
    <cellStyle name="Lien hypertexte visité" xfId="20368" builtinId="9" hidden="1"/>
    <cellStyle name="Lien hypertexte visité" xfId="20372" builtinId="9" hidden="1"/>
    <cellStyle name="Lien hypertexte visité" xfId="20376" builtinId="9" hidden="1"/>
    <cellStyle name="Lien hypertexte visité" xfId="20380" builtinId="9" hidden="1"/>
    <cellStyle name="Lien hypertexte visité" xfId="20384" builtinId="9" hidden="1"/>
    <cellStyle name="Lien hypertexte visité" xfId="20388" builtinId="9" hidden="1"/>
    <cellStyle name="Lien hypertexte visité" xfId="20392" builtinId="9" hidden="1"/>
    <cellStyle name="Lien hypertexte visité" xfId="20396" builtinId="9" hidden="1"/>
    <cellStyle name="Lien hypertexte visité" xfId="20400" builtinId="9" hidden="1"/>
    <cellStyle name="Lien hypertexte visité" xfId="20404" builtinId="9" hidden="1"/>
    <cellStyle name="Lien hypertexte visité" xfId="20408" builtinId="9" hidden="1"/>
    <cellStyle name="Lien hypertexte visité" xfId="20412" builtinId="9" hidden="1"/>
    <cellStyle name="Lien hypertexte visité" xfId="20416" builtinId="9" hidden="1"/>
    <cellStyle name="Lien hypertexte visité" xfId="20420" builtinId="9" hidden="1"/>
    <cellStyle name="Lien hypertexte visité" xfId="20424" builtinId="9" hidden="1"/>
    <cellStyle name="Lien hypertexte visité" xfId="20428" builtinId="9" hidden="1"/>
    <cellStyle name="Lien hypertexte visité" xfId="20432" builtinId="9" hidden="1"/>
    <cellStyle name="Lien hypertexte visité" xfId="20436" builtinId="9" hidden="1"/>
    <cellStyle name="Lien hypertexte visité" xfId="20440" builtinId="9" hidden="1"/>
    <cellStyle name="Lien hypertexte visité" xfId="20444" builtinId="9" hidden="1"/>
    <cellStyle name="Lien hypertexte visité" xfId="20448" builtinId="9" hidden="1"/>
    <cellStyle name="Lien hypertexte visité" xfId="20452" builtinId="9" hidden="1"/>
    <cellStyle name="Lien hypertexte visité" xfId="20456" builtinId="9" hidden="1"/>
    <cellStyle name="Lien hypertexte visité" xfId="20460" builtinId="9" hidden="1"/>
    <cellStyle name="Lien hypertexte visité" xfId="20464" builtinId="9" hidden="1"/>
    <cellStyle name="Lien hypertexte visité" xfId="20468" builtinId="9" hidden="1"/>
    <cellStyle name="Lien hypertexte visité" xfId="20472" builtinId="9" hidden="1"/>
    <cellStyle name="Lien hypertexte visité" xfId="20476" builtinId="9" hidden="1"/>
    <cellStyle name="Lien hypertexte visité" xfId="20480" builtinId="9" hidden="1"/>
    <cellStyle name="Lien hypertexte visité" xfId="20484" builtinId="9" hidden="1"/>
    <cellStyle name="Lien hypertexte visité" xfId="20488" builtinId="9" hidden="1"/>
    <cellStyle name="Lien hypertexte visité" xfId="20492" builtinId="9" hidden="1"/>
    <cellStyle name="Lien hypertexte visité" xfId="20496" builtinId="9" hidden="1"/>
    <cellStyle name="Lien hypertexte visité" xfId="20500" builtinId="9" hidden="1"/>
    <cellStyle name="Lien hypertexte visité" xfId="20504" builtinId="9" hidden="1"/>
    <cellStyle name="Lien hypertexte visité" xfId="20508" builtinId="9" hidden="1"/>
    <cellStyle name="Lien hypertexte visité" xfId="20512" builtinId="9" hidden="1"/>
    <cellStyle name="Lien hypertexte visité" xfId="20516" builtinId="9" hidden="1"/>
    <cellStyle name="Lien hypertexte visité" xfId="20520" builtinId="9" hidden="1"/>
    <cellStyle name="Lien hypertexte visité" xfId="20524" builtinId="9" hidden="1"/>
    <cellStyle name="Lien hypertexte visité" xfId="20528" builtinId="9" hidden="1"/>
    <cellStyle name="Lien hypertexte visité" xfId="20532" builtinId="9" hidden="1"/>
    <cellStyle name="Lien hypertexte visité" xfId="20536" builtinId="9" hidden="1"/>
    <cellStyle name="Lien hypertexte visité" xfId="20540" builtinId="9" hidden="1"/>
    <cellStyle name="Lien hypertexte visité" xfId="20544" builtinId="9" hidden="1"/>
    <cellStyle name="Lien hypertexte visité" xfId="20548" builtinId="9" hidden="1"/>
    <cellStyle name="Lien hypertexte visité" xfId="20552" builtinId="9" hidden="1"/>
    <cellStyle name="Lien hypertexte visité" xfId="20556" builtinId="9" hidden="1"/>
    <cellStyle name="Lien hypertexte visité" xfId="20560" builtinId="9" hidden="1"/>
    <cellStyle name="Lien hypertexte visité" xfId="20564" builtinId="9" hidden="1"/>
    <cellStyle name="Lien hypertexte visité" xfId="20568" builtinId="9" hidden="1"/>
    <cellStyle name="Lien hypertexte visité" xfId="20572" builtinId="9" hidden="1"/>
    <cellStyle name="Lien hypertexte visité" xfId="20576" builtinId="9" hidden="1"/>
    <cellStyle name="Lien hypertexte visité" xfId="20580" builtinId="9" hidden="1"/>
    <cellStyle name="Lien hypertexte visité" xfId="20584" builtinId="9" hidden="1"/>
    <cellStyle name="Lien hypertexte visité" xfId="20588" builtinId="9" hidden="1"/>
    <cellStyle name="Lien hypertexte visité" xfId="20592" builtinId="9" hidden="1"/>
    <cellStyle name="Lien hypertexte visité" xfId="20596" builtinId="9" hidden="1"/>
    <cellStyle name="Lien hypertexte visité" xfId="20600" builtinId="9" hidden="1"/>
    <cellStyle name="Lien hypertexte visité" xfId="20604" builtinId="9" hidden="1"/>
    <cellStyle name="Lien hypertexte visité" xfId="20608" builtinId="9" hidden="1"/>
    <cellStyle name="Lien hypertexte visité" xfId="20612" builtinId="9" hidden="1"/>
    <cellStyle name="Lien hypertexte visité" xfId="20616" builtinId="9" hidden="1"/>
    <cellStyle name="Lien hypertexte visité" xfId="20620" builtinId="9" hidden="1"/>
    <cellStyle name="Lien hypertexte visité" xfId="20624" builtinId="9" hidden="1"/>
    <cellStyle name="Lien hypertexte visité" xfId="20628" builtinId="9" hidden="1"/>
    <cellStyle name="Lien hypertexte visité" xfId="20632" builtinId="9" hidden="1"/>
    <cellStyle name="Lien hypertexte visité" xfId="20636" builtinId="9" hidden="1"/>
    <cellStyle name="Lien hypertexte visité" xfId="20640" builtinId="9" hidden="1"/>
    <cellStyle name="Lien hypertexte visité" xfId="20644" builtinId="9" hidden="1"/>
    <cellStyle name="Lien hypertexte visité" xfId="20648" builtinId="9" hidden="1"/>
    <cellStyle name="Lien hypertexte visité" xfId="20652" builtinId="9" hidden="1"/>
    <cellStyle name="Lien hypertexte visité" xfId="20656" builtinId="9" hidden="1"/>
    <cellStyle name="Lien hypertexte visité" xfId="20660" builtinId="9" hidden="1"/>
    <cellStyle name="Lien hypertexte visité" xfId="20664" builtinId="9" hidden="1"/>
    <cellStyle name="Lien hypertexte visité" xfId="20668" builtinId="9" hidden="1"/>
    <cellStyle name="Lien hypertexte visité" xfId="20672" builtinId="9" hidden="1"/>
    <cellStyle name="Lien hypertexte visité" xfId="20676" builtinId="9" hidden="1"/>
    <cellStyle name="Lien hypertexte visité" xfId="20680" builtinId="9" hidden="1"/>
    <cellStyle name="Lien hypertexte visité" xfId="20684" builtinId="9" hidden="1"/>
    <cellStyle name="Lien hypertexte visité" xfId="20688" builtinId="9" hidden="1"/>
    <cellStyle name="Lien hypertexte visité" xfId="20692" builtinId="9" hidden="1"/>
    <cellStyle name="Lien hypertexte visité" xfId="20696" builtinId="9" hidden="1"/>
    <cellStyle name="Lien hypertexte visité" xfId="20700" builtinId="9" hidden="1"/>
    <cellStyle name="Lien hypertexte visité" xfId="20704" builtinId="9" hidden="1"/>
    <cellStyle name="Lien hypertexte visité" xfId="20708" builtinId="9" hidden="1"/>
    <cellStyle name="Lien hypertexte visité" xfId="20712" builtinId="9" hidden="1"/>
    <cellStyle name="Lien hypertexte visité" xfId="20716" builtinId="9" hidden="1"/>
    <cellStyle name="Lien hypertexte visité" xfId="20720" builtinId="9" hidden="1"/>
    <cellStyle name="Lien hypertexte visité" xfId="20724" builtinId="9" hidden="1"/>
    <cellStyle name="Lien hypertexte visité" xfId="20728" builtinId="9" hidden="1"/>
    <cellStyle name="Lien hypertexte visité" xfId="20732" builtinId="9" hidden="1"/>
    <cellStyle name="Lien hypertexte visité" xfId="20736" builtinId="9" hidden="1"/>
    <cellStyle name="Lien hypertexte visité" xfId="20740" builtinId="9" hidden="1"/>
    <cellStyle name="Lien hypertexte visité" xfId="20744" builtinId="9" hidden="1"/>
    <cellStyle name="Lien hypertexte visité" xfId="20748" builtinId="9" hidden="1"/>
    <cellStyle name="Lien hypertexte visité" xfId="20752" builtinId="9" hidden="1"/>
    <cellStyle name="Lien hypertexte visité" xfId="20756" builtinId="9" hidden="1"/>
    <cellStyle name="Lien hypertexte visité" xfId="20760" builtinId="9" hidden="1"/>
    <cellStyle name="Lien hypertexte visité" xfId="20764" builtinId="9" hidden="1"/>
    <cellStyle name="Lien hypertexte visité" xfId="20768" builtinId="9" hidden="1"/>
    <cellStyle name="Lien hypertexte visité" xfId="20772" builtinId="9" hidden="1"/>
    <cellStyle name="Lien hypertexte visité" xfId="20776" builtinId="9" hidden="1"/>
    <cellStyle name="Lien hypertexte visité" xfId="20780" builtinId="9" hidden="1"/>
    <cellStyle name="Lien hypertexte visité" xfId="20784" builtinId="9" hidden="1"/>
    <cellStyle name="Lien hypertexte visité" xfId="20788" builtinId="9" hidden="1"/>
    <cellStyle name="Lien hypertexte visité" xfId="20792" builtinId="9" hidden="1"/>
    <cellStyle name="Lien hypertexte visité" xfId="20796" builtinId="9" hidden="1"/>
    <cellStyle name="Lien hypertexte visité" xfId="20800" builtinId="9" hidden="1"/>
    <cellStyle name="Lien hypertexte visité" xfId="20804" builtinId="9" hidden="1"/>
    <cellStyle name="Lien hypertexte visité" xfId="20808" builtinId="9" hidden="1"/>
    <cellStyle name="Lien hypertexte visité" xfId="20812" builtinId="9" hidden="1"/>
    <cellStyle name="Lien hypertexte visité" xfId="20816" builtinId="9" hidden="1"/>
    <cellStyle name="Lien hypertexte visité" xfId="20820" builtinId="9" hidden="1"/>
    <cellStyle name="Lien hypertexte visité" xfId="20824" builtinId="9" hidden="1"/>
    <cellStyle name="Lien hypertexte visité" xfId="20828" builtinId="9" hidden="1"/>
    <cellStyle name="Lien hypertexte visité" xfId="20832" builtinId="9" hidden="1"/>
    <cellStyle name="Lien hypertexte visité" xfId="20836" builtinId="9" hidden="1"/>
    <cellStyle name="Lien hypertexte visité" xfId="20840" builtinId="9" hidden="1"/>
    <cellStyle name="Lien hypertexte visité" xfId="20844" builtinId="9" hidden="1"/>
    <cellStyle name="Lien hypertexte visité" xfId="20848" builtinId="9" hidden="1"/>
    <cellStyle name="Lien hypertexte visité" xfId="20852" builtinId="9" hidden="1"/>
    <cellStyle name="Lien hypertexte visité" xfId="20856" builtinId="9" hidden="1"/>
    <cellStyle name="Lien hypertexte visité" xfId="20860" builtinId="9" hidden="1"/>
    <cellStyle name="Lien hypertexte visité" xfId="20864" builtinId="9" hidden="1"/>
    <cellStyle name="Lien hypertexte visité" xfId="20868" builtinId="9" hidden="1"/>
    <cellStyle name="Lien hypertexte visité" xfId="20872" builtinId="9" hidden="1"/>
    <cellStyle name="Lien hypertexte visité" xfId="20876" builtinId="9" hidden="1"/>
    <cellStyle name="Lien hypertexte visité" xfId="20880" builtinId="9" hidden="1"/>
    <cellStyle name="Lien hypertexte visité" xfId="20884" builtinId="9" hidden="1"/>
    <cellStyle name="Lien hypertexte visité" xfId="20888" builtinId="9" hidden="1"/>
    <cellStyle name="Lien hypertexte visité" xfId="20892" builtinId="9" hidden="1"/>
    <cellStyle name="Lien hypertexte visité" xfId="20896" builtinId="9" hidden="1"/>
    <cellStyle name="Lien hypertexte visité" xfId="20900" builtinId="9" hidden="1"/>
    <cellStyle name="Lien hypertexte visité" xfId="20904" builtinId="9" hidden="1"/>
    <cellStyle name="Lien hypertexte visité" xfId="20908" builtinId="9" hidden="1"/>
    <cellStyle name="Lien hypertexte visité" xfId="20912" builtinId="9" hidden="1"/>
    <cellStyle name="Lien hypertexte visité" xfId="20916" builtinId="9" hidden="1"/>
    <cellStyle name="Lien hypertexte visité" xfId="20920" builtinId="9" hidden="1"/>
    <cellStyle name="Lien hypertexte visité" xfId="20924" builtinId="9" hidden="1"/>
    <cellStyle name="Lien hypertexte visité" xfId="20928" builtinId="9" hidden="1"/>
    <cellStyle name="Lien hypertexte visité" xfId="20932" builtinId="9" hidden="1"/>
    <cellStyle name="Lien hypertexte visité" xfId="20936" builtinId="9" hidden="1"/>
    <cellStyle name="Lien hypertexte visité" xfId="20940" builtinId="9" hidden="1"/>
    <cellStyle name="Lien hypertexte visité" xfId="20944" builtinId="9" hidden="1"/>
    <cellStyle name="Lien hypertexte visité" xfId="20948" builtinId="9" hidden="1"/>
    <cellStyle name="Lien hypertexte visité" xfId="20952" builtinId="9" hidden="1"/>
    <cellStyle name="Lien hypertexte visité" xfId="20956" builtinId="9" hidden="1"/>
    <cellStyle name="Lien hypertexte visité" xfId="20960" builtinId="9" hidden="1"/>
    <cellStyle name="Lien hypertexte visité" xfId="20964" builtinId="9" hidden="1"/>
    <cellStyle name="Lien hypertexte visité" xfId="20968" builtinId="9" hidden="1"/>
    <cellStyle name="Lien hypertexte visité" xfId="20972" builtinId="9" hidden="1"/>
    <cellStyle name="Lien hypertexte visité" xfId="20976" builtinId="9" hidden="1"/>
    <cellStyle name="Lien hypertexte visité" xfId="20980" builtinId="9" hidden="1"/>
    <cellStyle name="Lien hypertexte visité" xfId="20984" builtinId="9" hidden="1"/>
    <cellStyle name="Lien hypertexte visité" xfId="20988" builtinId="9" hidden="1"/>
    <cellStyle name="Lien hypertexte visité" xfId="20992" builtinId="9" hidden="1"/>
    <cellStyle name="Lien hypertexte visité" xfId="20996" builtinId="9" hidden="1"/>
    <cellStyle name="Lien hypertexte visité" xfId="21000" builtinId="9" hidden="1"/>
    <cellStyle name="Lien hypertexte visité" xfId="21004" builtinId="9" hidden="1"/>
    <cellStyle name="Lien hypertexte visité" xfId="21008" builtinId="9" hidden="1"/>
    <cellStyle name="Lien hypertexte visité" xfId="21012" builtinId="9" hidden="1"/>
    <cellStyle name="Lien hypertexte visité" xfId="21016" builtinId="9" hidden="1"/>
    <cellStyle name="Lien hypertexte visité" xfId="21020" builtinId="9" hidden="1"/>
    <cellStyle name="Lien hypertexte visité" xfId="21024" builtinId="9" hidden="1"/>
    <cellStyle name="Lien hypertexte visité" xfId="21028" builtinId="9" hidden="1"/>
    <cellStyle name="Lien hypertexte visité" xfId="21032" builtinId="9" hidden="1"/>
    <cellStyle name="Lien hypertexte visité" xfId="21036" builtinId="9" hidden="1"/>
    <cellStyle name="Lien hypertexte visité" xfId="21040" builtinId="9" hidden="1"/>
    <cellStyle name="Lien hypertexte visité" xfId="21044" builtinId="9" hidden="1"/>
    <cellStyle name="Lien hypertexte visité" xfId="21048" builtinId="9" hidden="1"/>
    <cellStyle name="Lien hypertexte visité" xfId="21052" builtinId="9" hidden="1"/>
    <cellStyle name="Lien hypertexte visité" xfId="21056" builtinId="9" hidden="1"/>
    <cellStyle name="Lien hypertexte visité" xfId="21060" builtinId="9" hidden="1"/>
    <cellStyle name="Lien hypertexte visité" xfId="21064" builtinId="9" hidden="1"/>
    <cellStyle name="Lien hypertexte visité" xfId="21068" builtinId="9" hidden="1"/>
    <cellStyle name="Lien hypertexte visité" xfId="21072" builtinId="9" hidden="1"/>
    <cellStyle name="Lien hypertexte visité" xfId="21076" builtinId="9" hidden="1"/>
    <cellStyle name="Lien hypertexte visité" xfId="21080" builtinId="9" hidden="1"/>
    <cellStyle name="Lien hypertexte visité" xfId="21084" builtinId="9" hidden="1"/>
    <cellStyle name="Lien hypertexte visité" xfId="21088" builtinId="9" hidden="1"/>
    <cellStyle name="Lien hypertexte visité" xfId="21092" builtinId="9" hidden="1"/>
    <cellStyle name="Lien hypertexte visité" xfId="21096" builtinId="9" hidden="1"/>
    <cellStyle name="Lien hypertexte visité" xfId="21100" builtinId="9" hidden="1"/>
    <cellStyle name="Lien hypertexte visité" xfId="21104" builtinId="9" hidden="1"/>
    <cellStyle name="Lien hypertexte visité" xfId="21108" builtinId="9" hidden="1"/>
    <cellStyle name="Lien hypertexte visité" xfId="21112" builtinId="9" hidden="1"/>
    <cellStyle name="Lien hypertexte visité" xfId="21116" builtinId="9" hidden="1"/>
    <cellStyle name="Lien hypertexte visité" xfId="21120" builtinId="9" hidden="1"/>
    <cellStyle name="Lien hypertexte visité" xfId="21124" builtinId="9" hidden="1"/>
    <cellStyle name="Lien hypertexte visité" xfId="21128" builtinId="9" hidden="1"/>
    <cellStyle name="Lien hypertexte visité" xfId="21132" builtinId="9" hidden="1"/>
    <cellStyle name="Lien hypertexte visité" xfId="21136" builtinId="9" hidden="1"/>
    <cellStyle name="Lien hypertexte visité" xfId="21140" builtinId="9" hidden="1"/>
    <cellStyle name="Lien hypertexte visité" xfId="21144" builtinId="9" hidden="1"/>
    <cellStyle name="Lien hypertexte visité" xfId="21148" builtinId="9" hidden="1"/>
    <cellStyle name="Lien hypertexte visité" xfId="21152" builtinId="9" hidden="1"/>
    <cellStyle name="Lien hypertexte visité" xfId="21156" builtinId="9" hidden="1"/>
    <cellStyle name="Lien hypertexte visité" xfId="21160" builtinId="9" hidden="1"/>
    <cellStyle name="Lien hypertexte visité" xfId="21164" builtinId="9" hidden="1"/>
    <cellStyle name="Lien hypertexte visité" xfId="21168" builtinId="9" hidden="1"/>
    <cellStyle name="Lien hypertexte visité" xfId="21172" builtinId="9" hidden="1"/>
    <cellStyle name="Lien hypertexte visité" xfId="21176" builtinId="9" hidden="1"/>
    <cellStyle name="Lien hypertexte visité" xfId="21180" builtinId="9" hidden="1"/>
    <cellStyle name="Lien hypertexte visité" xfId="21184" builtinId="9" hidden="1"/>
    <cellStyle name="Lien hypertexte visité" xfId="21188" builtinId="9" hidden="1"/>
    <cellStyle name="Lien hypertexte visité" xfId="21192" builtinId="9" hidden="1"/>
    <cellStyle name="Lien hypertexte visité" xfId="21196" builtinId="9" hidden="1"/>
    <cellStyle name="Lien hypertexte visité" xfId="21200" builtinId="9" hidden="1"/>
    <cellStyle name="Lien hypertexte visité" xfId="21204" builtinId="9" hidden="1"/>
    <cellStyle name="Lien hypertexte visité" xfId="21208" builtinId="9" hidden="1"/>
    <cellStyle name="Lien hypertexte visité" xfId="21212" builtinId="9" hidden="1"/>
    <cellStyle name="Lien hypertexte visité" xfId="21216" builtinId="9" hidden="1"/>
    <cellStyle name="Lien hypertexte visité" xfId="21220" builtinId="9" hidden="1"/>
    <cellStyle name="Lien hypertexte visité" xfId="21224" builtinId="9" hidden="1"/>
    <cellStyle name="Lien hypertexte visité" xfId="21228" builtinId="9" hidden="1"/>
    <cellStyle name="Lien hypertexte visité" xfId="21232" builtinId="9" hidden="1"/>
    <cellStyle name="Lien hypertexte visité" xfId="21236" builtinId="9" hidden="1"/>
    <cellStyle name="Lien hypertexte visité" xfId="21240" builtinId="9" hidden="1"/>
    <cellStyle name="Lien hypertexte visité" xfId="21244" builtinId="9" hidden="1"/>
    <cellStyle name="Lien hypertexte visité" xfId="21248" builtinId="9" hidden="1"/>
    <cellStyle name="Lien hypertexte visité" xfId="21252" builtinId="9" hidden="1"/>
    <cellStyle name="Lien hypertexte visité" xfId="21256" builtinId="9" hidden="1"/>
    <cellStyle name="Lien hypertexte visité" xfId="21260" builtinId="9" hidden="1"/>
    <cellStyle name="Lien hypertexte visité" xfId="21264" builtinId="9" hidden="1"/>
    <cellStyle name="Lien hypertexte visité" xfId="21268" builtinId="9" hidden="1"/>
    <cellStyle name="Lien hypertexte visité" xfId="21272" builtinId="9" hidden="1"/>
    <cellStyle name="Lien hypertexte visité" xfId="21276" builtinId="9" hidden="1"/>
    <cellStyle name="Lien hypertexte visité" xfId="21280" builtinId="9" hidden="1"/>
    <cellStyle name="Lien hypertexte visité" xfId="21284" builtinId="9" hidden="1"/>
    <cellStyle name="Lien hypertexte visité" xfId="21288" builtinId="9" hidden="1"/>
    <cellStyle name="Lien hypertexte visité" xfId="21292" builtinId="9" hidden="1"/>
    <cellStyle name="Lien hypertexte visité" xfId="21296" builtinId="9" hidden="1"/>
    <cellStyle name="Lien hypertexte visité" xfId="21300" builtinId="9" hidden="1"/>
    <cellStyle name="Lien hypertexte visité" xfId="21304" builtinId="9" hidden="1"/>
    <cellStyle name="Lien hypertexte visité" xfId="21308" builtinId="9" hidden="1"/>
    <cellStyle name="Lien hypertexte visité" xfId="21312" builtinId="9" hidden="1"/>
    <cellStyle name="Lien hypertexte visité" xfId="21316" builtinId="9" hidden="1"/>
    <cellStyle name="Lien hypertexte visité" xfId="21320" builtinId="9" hidden="1"/>
    <cellStyle name="Lien hypertexte visité" xfId="21324" builtinId="9" hidden="1"/>
    <cellStyle name="Lien hypertexte visité" xfId="21328" builtinId="9" hidden="1"/>
    <cellStyle name="Lien hypertexte visité" xfId="21332" builtinId="9" hidden="1"/>
    <cellStyle name="Lien hypertexte visité" xfId="21336" builtinId="9" hidden="1"/>
    <cellStyle name="Lien hypertexte visité" xfId="21340" builtinId="9" hidden="1"/>
    <cellStyle name="Lien hypertexte visité" xfId="21344" builtinId="9" hidden="1"/>
    <cellStyle name="Lien hypertexte visité" xfId="21348" builtinId="9" hidden="1"/>
    <cellStyle name="Lien hypertexte visité" xfId="21352" builtinId="9" hidden="1"/>
    <cellStyle name="Lien hypertexte visité" xfId="21356" builtinId="9" hidden="1"/>
    <cellStyle name="Lien hypertexte visité" xfId="21360" builtinId="9" hidden="1"/>
    <cellStyle name="Lien hypertexte visité" xfId="21364" builtinId="9" hidden="1"/>
    <cellStyle name="Lien hypertexte visité" xfId="21368" builtinId="9" hidden="1"/>
    <cellStyle name="Lien hypertexte visité" xfId="21372" builtinId="9" hidden="1"/>
    <cellStyle name="Lien hypertexte visité" xfId="21376" builtinId="9" hidden="1"/>
    <cellStyle name="Lien hypertexte visité" xfId="21380" builtinId="9" hidden="1"/>
    <cellStyle name="Lien hypertexte visité" xfId="21384" builtinId="9" hidden="1"/>
    <cellStyle name="Lien hypertexte visité" xfId="21388" builtinId="9" hidden="1"/>
    <cellStyle name="Lien hypertexte visité" xfId="21392" builtinId="9" hidden="1"/>
    <cellStyle name="Lien hypertexte visité" xfId="21396" builtinId="9" hidden="1"/>
    <cellStyle name="Lien hypertexte visité" xfId="21400" builtinId="9" hidden="1"/>
    <cellStyle name="Lien hypertexte visité" xfId="21404" builtinId="9" hidden="1"/>
    <cellStyle name="Lien hypertexte visité" xfId="21408" builtinId="9" hidden="1"/>
    <cellStyle name="Lien hypertexte visité" xfId="21412" builtinId="9" hidden="1"/>
    <cellStyle name="Lien hypertexte visité" xfId="21416" builtinId="9" hidden="1"/>
    <cellStyle name="Lien hypertexte visité" xfId="21420" builtinId="9" hidden="1"/>
    <cellStyle name="Lien hypertexte visité" xfId="21424" builtinId="9" hidden="1"/>
    <cellStyle name="Lien hypertexte visité" xfId="21428" builtinId="9" hidden="1"/>
    <cellStyle name="Lien hypertexte visité" xfId="21432" builtinId="9" hidden="1"/>
    <cellStyle name="Lien hypertexte visité" xfId="21436" builtinId="9" hidden="1"/>
    <cellStyle name="Lien hypertexte visité" xfId="21440" builtinId="9" hidden="1"/>
    <cellStyle name="Lien hypertexte visité" xfId="21444" builtinId="9" hidden="1"/>
    <cellStyle name="Lien hypertexte visité" xfId="21448" builtinId="9" hidden="1"/>
    <cellStyle name="Lien hypertexte visité" xfId="21452" builtinId="9" hidden="1"/>
    <cellStyle name="Lien hypertexte visité" xfId="21456" builtinId="9" hidden="1"/>
    <cellStyle name="Lien hypertexte visité" xfId="21460" builtinId="9" hidden="1"/>
    <cellStyle name="Lien hypertexte visité" xfId="21464" builtinId="9" hidden="1"/>
    <cellStyle name="Lien hypertexte visité" xfId="21468" builtinId="9" hidden="1"/>
    <cellStyle name="Lien hypertexte visité" xfId="21472" builtinId="9" hidden="1"/>
    <cellStyle name="Lien hypertexte visité" xfId="21476" builtinId="9" hidden="1"/>
    <cellStyle name="Lien hypertexte visité" xfId="21480" builtinId="9" hidden="1"/>
    <cellStyle name="Lien hypertexte visité" xfId="21484" builtinId="9" hidden="1"/>
    <cellStyle name="Lien hypertexte visité" xfId="21488" builtinId="9" hidden="1"/>
    <cellStyle name="Lien hypertexte visité" xfId="21492" builtinId="9" hidden="1"/>
    <cellStyle name="Lien hypertexte visité" xfId="21496" builtinId="9" hidden="1"/>
    <cellStyle name="Lien hypertexte visité" xfId="21500" builtinId="9" hidden="1"/>
    <cellStyle name="Lien hypertexte visité" xfId="21504" builtinId="9" hidden="1"/>
    <cellStyle name="Lien hypertexte visité" xfId="21508" builtinId="9" hidden="1"/>
    <cellStyle name="Lien hypertexte visité" xfId="21512" builtinId="9" hidden="1"/>
    <cellStyle name="Lien hypertexte visité" xfId="21516" builtinId="9" hidden="1"/>
    <cellStyle name="Lien hypertexte visité" xfId="21520" builtinId="9" hidden="1"/>
    <cellStyle name="Lien hypertexte visité" xfId="21524" builtinId="9" hidden="1"/>
    <cellStyle name="Lien hypertexte visité" xfId="21528" builtinId="9" hidden="1"/>
    <cellStyle name="Lien hypertexte visité" xfId="21532" builtinId="9" hidden="1"/>
    <cellStyle name="Lien hypertexte visité" xfId="21536" builtinId="9" hidden="1"/>
    <cellStyle name="Lien hypertexte visité" xfId="21540" builtinId="9" hidden="1"/>
    <cellStyle name="Lien hypertexte visité" xfId="21544" builtinId="9" hidden="1"/>
    <cellStyle name="Lien hypertexte visité" xfId="21548" builtinId="9" hidden="1"/>
    <cellStyle name="Lien hypertexte visité" xfId="21552" builtinId="9" hidden="1"/>
    <cellStyle name="Lien hypertexte visité" xfId="21556" builtinId="9" hidden="1"/>
    <cellStyle name="Lien hypertexte visité" xfId="21560" builtinId="9" hidden="1"/>
    <cellStyle name="Lien hypertexte visité" xfId="21564" builtinId="9" hidden="1"/>
    <cellStyle name="Lien hypertexte visité" xfId="21568" builtinId="9" hidden="1"/>
    <cellStyle name="Lien hypertexte visité" xfId="21572" builtinId="9" hidden="1"/>
    <cellStyle name="Lien hypertexte visité" xfId="21576" builtinId="9" hidden="1"/>
    <cellStyle name="Lien hypertexte visité" xfId="21580" builtinId="9" hidden="1"/>
    <cellStyle name="Lien hypertexte visité" xfId="21584" builtinId="9" hidden="1"/>
    <cellStyle name="Lien hypertexte visité" xfId="21588" builtinId="9" hidden="1"/>
    <cellStyle name="Lien hypertexte visité" xfId="21592" builtinId="9" hidden="1"/>
    <cellStyle name="Lien hypertexte visité" xfId="21596" builtinId="9" hidden="1"/>
    <cellStyle name="Lien hypertexte visité" xfId="21600" builtinId="9" hidden="1"/>
    <cellStyle name="Lien hypertexte visité" xfId="21604" builtinId="9" hidden="1"/>
    <cellStyle name="Lien hypertexte visité" xfId="21608" builtinId="9" hidden="1"/>
    <cellStyle name="Lien hypertexte visité" xfId="21612" builtinId="9" hidden="1"/>
    <cellStyle name="Lien hypertexte visité" xfId="21616" builtinId="9" hidden="1"/>
    <cellStyle name="Lien hypertexte visité" xfId="21620" builtinId="9" hidden="1"/>
    <cellStyle name="Lien hypertexte visité" xfId="21624" builtinId="9" hidden="1"/>
    <cellStyle name="Lien hypertexte visité" xfId="21628" builtinId="9" hidden="1"/>
    <cellStyle name="Lien hypertexte visité" xfId="21632" builtinId="9" hidden="1"/>
    <cellStyle name="Lien hypertexte visité" xfId="21636" builtinId="9" hidden="1"/>
    <cellStyle name="Lien hypertexte visité" xfId="21640" builtinId="9" hidden="1"/>
    <cellStyle name="Lien hypertexte visité" xfId="21644" builtinId="9" hidden="1"/>
    <cellStyle name="Lien hypertexte visité" xfId="21648" builtinId="9" hidden="1"/>
    <cellStyle name="Lien hypertexte visité" xfId="21652" builtinId="9" hidden="1"/>
    <cellStyle name="Lien hypertexte visité" xfId="21656" builtinId="9" hidden="1"/>
    <cellStyle name="Lien hypertexte visité" xfId="21660" builtinId="9" hidden="1"/>
    <cellStyle name="Lien hypertexte visité" xfId="21664" builtinId="9" hidden="1"/>
    <cellStyle name="Lien hypertexte visité" xfId="21668" builtinId="9" hidden="1"/>
    <cellStyle name="Lien hypertexte visité" xfId="21672" builtinId="9" hidden="1"/>
    <cellStyle name="Lien hypertexte visité" xfId="21676" builtinId="9" hidden="1"/>
    <cellStyle name="Lien hypertexte visité" xfId="21680" builtinId="9" hidden="1"/>
    <cellStyle name="Lien hypertexte visité" xfId="21684" builtinId="9" hidden="1"/>
    <cellStyle name="Lien hypertexte visité" xfId="21688" builtinId="9" hidden="1"/>
    <cellStyle name="Lien hypertexte visité" xfId="21692" builtinId="9" hidden="1"/>
    <cellStyle name="Lien hypertexte visité" xfId="21696" builtinId="9" hidden="1"/>
    <cellStyle name="Lien hypertexte visité" xfId="21700" builtinId="9" hidden="1"/>
    <cellStyle name="Lien hypertexte visité" xfId="21704" builtinId="9" hidden="1"/>
    <cellStyle name="Lien hypertexte visité" xfId="21708" builtinId="9" hidden="1"/>
    <cellStyle name="Lien hypertexte visité" xfId="21712" builtinId="9" hidden="1"/>
    <cellStyle name="Lien hypertexte visité" xfId="21716" builtinId="9" hidden="1"/>
    <cellStyle name="Lien hypertexte visité" xfId="21720" builtinId="9" hidden="1"/>
    <cellStyle name="Lien hypertexte visité" xfId="21724" builtinId="9" hidden="1"/>
    <cellStyle name="Lien hypertexte visité" xfId="21728" builtinId="9" hidden="1"/>
    <cellStyle name="Lien hypertexte visité" xfId="21732" builtinId="9" hidden="1"/>
    <cellStyle name="Lien hypertexte visité" xfId="21736" builtinId="9" hidden="1"/>
    <cellStyle name="Lien hypertexte visité" xfId="21740" builtinId="9" hidden="1"/>
    <cellStyle name="Lien hypertexte visité" xfId="21744" builtinId="9" hidden="1"/>
    <cellStyle name="Lien hypertexte visité" xfId="21748" builtinId="9" hidden="1"/>
    <cellStyle name="Lien hypertexte visité" xfId="21752" builtinId="9" hidden="1"/>
    <cellStyle name="Lien hypertexte visité" xfId="21756" builtinId="9" hidden="1"/>
    <cellStyle name="Lien hypertexte visité" xfId="21760" builtinId="9" hidden="1"/>
    <cellStyle name="Lien hypertexte visité" xfId="21764" builtinId="9" hidden="1"/>
    <cellStyle name="Lien hypertexte visité" xfId="21768" builtinId="9" hidden="1"/>
    <cellStyle name="Lien hypertexte visité" xfId="21772" builtinId="9" hidden="1"/>
    <cellStyle name="Lien hypertexte visité" xfId="21776" builtinId="9" hidden="1"/>
    <cellStyle name="Lien hypertexte visité" xfId="21780" builtinId="9" hidden="1"/>
    <cellStyle name="Lien hypertexte visité" xfId="21784" builtinId="9" hidden="1"/>
    <cellStyle name="Lien hypertexte visité" xfId="21788" builtinId="9" hidden="1"/>
    <cellStyle name="Lien hypertexte visité" xfId="21792" builtinId="9" hidden="1"/>
    <cellStyle name="Lien hypertexte visité" xfId="21796" builtinId="9" hidden="1"/>
    <cellStyle name="Lien hypertexte visité" xfId="21800" builtinId="9" hidden="1"/>
    <cellStyle name="Lien hypertexte visité" xfId="21804" builtinId="9" hidden="1"/>
    <cellStyle name="Lien hypertexte visité" xfId="21808" builtinId="9" hidden="1"/>
    <cellStyle name="Lien hypertexte visité" xfId="21812" builtinId="9" hidden="1"/>
    <cellStyle name="Lien hypertexte visité" xfId="21816" builtinId="9" hidden="1"/>
    <cellStyle name="Lien hypertexte visité" xfId="21820" builtinId="9" hidden="1"/>
    <cellStyle name="Lien hypertexte visité" xfId="21824" builtinId="9" hidden="1"/>
    <cellStyle name="Lien hypertexte visité" xfId="21828" builtinId="9" hidden="1"/>
    <cellStyle name="Lien hypertexte visité" xfId="21832" builtinId="9" hidden="1"/>
    <cellStyle name="Lien hypertexte visité" xfId="21836" builtinId="9" hidden="1"/>
    <cellStyle name="Lien hypertexte visité" xfId="21840" builtinId="9" hidden="1"/>
    <cellStyle name="Lien hypertexte visité" xfId="21844" builtinId="9" hidden="1"/>
    <cellStyle name="Lien hypertexte visité" xfId="21848" builtinId="9" hidden="1"/>
    <cellStyle name="Lien hypertexte visité" xfId="21852" builtinId="9" hidden="1"/>
    <cellStyle name="Lien hypertexte visité" xfId="21856" builtinId="9" hidden="1"/>
    <cellStyle name="Lien hypertexte visité" xfId="21860" builtinId="9" hidden="1"/>
    <cellStyle name="Lien hypertexte visité" xfId="21864" builtinId="9" hidden="1"/>
    <cellStyle name="Lien hypertexte visité" xfId="21868" builtinId="9" hidden="1"/>
    <cellStyle name="Lien hypertexte visité" xfId="21872" builtinId="9" hidden="1"/>
    <cellStyle name="Lien hypertexte visité" xfId="21876" builtinId="9" hidden="1"/>
    <cellStyle name="Lien hypertexte visité" xfId="21880" builtinId="9" hidden="1"/>
    <cellStyle name="Lien hypertexte visité" xfId="21884" builtinId="9" hidden="1"/>
    <cellStyle name="Lien hypertexte visité" xfId="21888" builtinId="9" hidden="1"/>
    <cellStyle name="Lien hypertexte visité" xfId="21892" builtinId="9" hidden="1"/>
    <cellStyle name="Lien hypertexte visité" xfId="21896" builtinId="9" hidden="1"/>
    <cellStyle name="Lien hypertexte visité" xfId="21900" builtinId="9" hidden="1"/>
    <cellStyle name="Lien hypertexte visité" xfId="21904" builtinId="9" hidden="1"/>
    <cellStyle name="Lien hypertexte visité" xfId="21908" builtinId="9" hidden="1"/>
    <cellStyle name="Lien hypertexte visité" xfId="21912" builtinId="9" hidden="1"/>
    <cellStyle name="Lien hypertexte visité" xfId="21916" builtinId="9" hidden="1"/>
    <cellStyle name="Lien hypertexte visité" xfId="21920" builtinId="9" hidden="1"/>
    <cellStyle name="Lien hypertexte visité" xfId="21924" builtinId="9" hidden="1"/>
    <cellStyle name="Lien hypertexte visité" xfId="21928" builtinId="9" hidden="1"/>
    <cellStyle name="Lien hypertexte visité" xfId="21932" builtinId="9" hidden="1"/>
    <cellStyle name="Lien hypertexte visité" xfId="21936" builtinId="9" hidden="1"/>
    <cellStyle name="Lien hypertexte visité" xfId="21940" builtinId="9" hidden="1"/>
    <cellStyle name="Lien hypertexte visité" xfId="21944" builtinId="9" hidden="1"/>
    <cellStyle name="Lien hypertexte visité" xfId="21948" builtinId="9" hidden="1"/>
    <cellStyle name="Lien hypertexte visité" xfId="21952" builtinId="9" hidden="1"/>
    <cellStyle name="Lien hypertexte visité" xfId="21956" builtinId="9" hidden="1"/>
    <cellStyle name="Lien hypertexte visité" xfId="21960" builtinId="9" hidden="1"/>
    <cellStyle name="Lien hypertexte visité" xfId="21964" builtinId="9" hidden="1"/>
    <cellStyle name="Lien hypertexte visité" xfId="21968" builtinId="9" hidden="1"/>
    <cellStyle name="Lien hypertexte visité" xfId="21972" builtinId="9" hidden="1"/>
    <cellStyle name="Lien hypertexte visité" xfId="21976" builtinId="9" hidden="1"/>
    <cellStyle name="Lien hypertexte visité" xfId="21980" builtinId="9" hidden="1"/>
    <cellStyle name="Lien hypertexte visité" xfId="21984" builtinId="9" hidden="1"/>
    <cellStyle name="Lien hypertexte visité" xfId="21988" builtinId="9" hidden="1"/>
    <cellStyle name="Lien hypertexte visité" xfId="21992" builtinId="9" hidden="1"/>
    <cellStyle name="Lien hypertexte visité" xfId="21996" builtinId="9" hidden="1"/>
    <cellStyle name="Lien hypertexte visité" xfId="22000" builtinId="9" hidden="1"/>
    <cellStyle name="Lien hypertexte visité" xfId="22004" builtinId="9" hidden="1"/>
    <cellStyle name="Lien hypertexte visité" xfId="22008" builtinId="9" hidden="1"/>
    <cellStyle name="Lien hypertexte visité" xfId="22012" builtinId="9" hidden="1"/>
    <cellStyle name="Lien hypertexte visité" xfId="22016" builtinId="9" hidden="1"/>
    <cellStyle name="Lien hypertexte visité" xfId="22020" builtinId="9" hidden="1"/>
    <cellStyle name="Lien hypertexte visité" xfId="22024" builtinId="9" hidden="1"/>
    <cellStyle name="Lien hypertexte visité" xfId="22028" builtinId="9" hidden="1"/>
    <cellStyle name="Lien hypertexte visité" xfId="22032" builtinId="9" hidden="1"/>
    <cellStyle name="Lien hypertexte visité" xfId="22036" builtinId="9" hidden="1"/>
    <cellStyle name="Lien hypertexte visité" xfId="22040" builtinId="9" hidden="1"/>
    <cellStyle name="Lien hypertexte visité" xfId="22044" builtinId="9" hidden="1"/>
    <cellStyle name="Lien hypertexte visité" xfId="22048" builtinId="9" hidden="1"/>
    <cellStyle name="Lien hypertexte visité" xfId="22052" builtinId="9" hidden="1"/>
    <cellStyle name="Lien hypertexte visité" xfId="22056" builtinId="9" hidden="1"/>
    <cellStyle name="Lien hypertexte visité" xfId="22060" builtinId="9" hidden="1"/>
    <cellStyle name="Lien hypertexte visité" xfId="22064" builtinId="9" hidden="1"/>
    <cellStyle name="Lien hypertexte visité" xfId="22068" builtinId="9" hidden="1"/>
    <cellStyle name="Lien hypertexte visité" xfId="22072" builtinId="9" hidden="1"/>
    <cellStyle name="Lien hypertexte visité" xfId="22076" builtinId="9" hidden="1"/>
    <cellStyle name="Lien hypertexte visité" xfId="22080" builtinId="9" hidden="1"/>
    <cellStyle name="Lien hypertexte visité" xfId="22084" builtinId="9" hidden="1"/>
    <cellStyle name="Lien hypertexte visité" xfId="22088" builtinId="9" hidden="1"/>
    <cellStyle name="Lien hypertexte visité" xfId="22092" builtinId="9" hidden="1"/>
    <cellStyle name="Lien hypertexte visité" xfId="22096" builtinId="9" hidden="1"/>
    <cellStyle name="Lien hypertexte visité" xfId="22100" builtinId="9" hidden="1"/>
    <cellStyle name="Lien hypertexte visité" xfId="22104" builtinId="9" hidden="1"/>
    <cellStyle name="Lien hypertexte visité" xfId="22108" builtinId="9" hidden="1"/>
    <cellStyle name="Lien hypertexte visité" xfId="22112" builtinId="9" hidden="1"/>
    <cellStyle name="Lien hypertexte visité" xfId="22116" builtinId="9" hidden="1"/>
    <cellStyle name="Lien hypertexte visité" xfId="22120" builtinId="9" hidden="1"/>
    <cellStyle name="Lien hypertexte visité" xfId="22124" builtinId="9" hidden="1"/>
    <cellStyle name="Lien hypertexte visité" xfId="22128" builtinId="9" hidden="1"/>
    <cellStyle name="Lien hypertexte visité" xfId="22132" builtinId="9" hidden="1"/>
    <cellStyle name="Lien hypertexte visité" xfId="22136" builtinId="9" hidden="1"/>
    <cellStyle name="Lien hypertexte visité" xfId="22140" builtinId="9" hidden="1"/>
    <cellStyle name="Lien hypertexte visité" xfId="22144" builtinId="9" hidden="1"/>
    <cellStyle name="Lien hypertexte visité" xfId="22148" builtinId="9" hidden="1"/>
    <cellStyle name="Lien hypertexte visité" xfId="22152" builtinId="9" hidden="1"/>
    <cellStyle name="Lien hypertexte visité" xfId="22156" builtinId="9" hidden="1"/>
    <cellStyle name="Lien hypertexte visité" xfId="22160" builtinId="9" hidden="1"/>
    <cellStyle name="Lien hypertexte visité" xfId="22164" builtinId="9" hidden="1"/>
    <cellStyle name="Lien hypertexte visité" xfId="22168" builtinId="9" hidden="1"/>
    <cellStyle name="Lien hypertexte visité" xfId="22172" builtinId="9" hidden="1"/>
    <cellStyle name="Lien hypertexte visité" xfId="22176" builtinId="9" hidden="1"/>
    <cellStyle name="Lien hypertexte visité" xfId="22180" builtinId="9" hidden="1"/>
    <cellStyle name="Lien hypertexte visité" xfId="22184" builtinId="9" hidden="1"/>
    <cellStyle name="Lien hypertexte visité" xfId="22188" builtinId="9" hidden="1"/>
    <cellStyle name="Lien hypertexte visité" xfId="22192" builtinId="9" hidden="1"/>
    <cellStyle name="Lien hypertexte visité" xfId="22196" builtinId="9" hidden="1"/>
    <cellStyle name="Lien hypertexte visité" xfId="22200" builtinId="9" hidden="1"/>
    <cellStyle name="Lien hypertexte visité" xfId="22204" builtinId="9" hidden="1"/>
    <cellStyle name="Lien hypertexte visité" xfId="22208" builtinId="9" hidden="1"/>
    <cellStyle name="Lien hypertexte visité" xfId="22212" builtinId="9" hidden="1"/>
    <cellStyle name="Lien hypertexte visité" xfId="22216" builtinId="9" hidden="1"/>
    <cellStyle name="Lien hypertexte visité" xfId="22220" builtinId="9" hidden="1"/>
    <cellStyle name="Lien hypertexte visité" xfId="22224" builtinId="9" hidden="1"/>
    <cellStyle name="Lien hypertexte visité" xfId="22228" builtinId="9" hidden="1"/>
    <cellStyle name="Lien hypertexte visité" xfId="22232" builtinId="9" hidden="1"/>
    <cellStyle name="Lien hypertexte visité" xfId="22236" builtinId="9" hidden="1"/>
    <cellStyle name="Lien hypertexte visité" xfId="22240" builtinId="9" hidden="1"/>
    <cellStyle name="Lien hypertexte visité" xfId="22244" builtinId="9" hidden="1"/>
    <cellStyle name="Lien hypertexte visité" xfId="22248" builtinId="9" hidden="1"/>
    <cellStyle name="Lien hypertexte visité" xfId="22252" builtinId="9" hidden="1"/>
    <cellStyle name="Lien hypertexte visité" xfId="22256" builtinId="9" hidden="1"/>
    <cellStyle name="Lien hypertexte visité" xfId="22260" builtinId="9" hidden="1"/>
    <cellStyle name="Lien hypertexte visité" xfId="22264" builtinId="9" hidden="1"/>
    <cellStyle name="Lien hypertexte visité" xfId="22268" builtinId="9" hidden="1"/>
    <cellStyle name="Lien hypertexte visité" xfId="22272" builtinId="9" hidden="1"/>
    <cellStyle name="Lien hypertexte visité" xfId="22276" builtinId="9" hidden="1"/>
    <cellStyle name="Lien hypertexte visité" xfId="22280" builtinId="9" hidden="1"/>
    <cellStyle name="Lien hypertexte visité" xfId="22284" builtinId="9" hidden="1"/>
    <cellStyle name="Lien hypertexte visité" xfId="22288" builtinId="9" hidden="1"/>
    <cellStyle name="Lien hypertexte visité" xfId="22292" builtinId="9" hidden="1"/>
    <cellStyle name="Lien hypertexte visité" xfId="22296" builtinId="9" hidden="1"/>
    <cellStyle name="Lien hypertexte visité" xfId="22300" builtinId="9" hidden="1"/>
    <cellStyle name="Lien hypertexte visité" xfId="22304" builtinId="9" hidden="1"/>
    <cellStyle name="Lien hypertexte visité" xfId="22308" builtinId="9" hidden="1"/>
    <cellStyle name="Lien hypertexte visité" xfId="22312" builtinId="9" hidden="1"/>
    <cellStyle name="Lien hypertexte visité" xfId="22316" builtinId="9" hidden="1"/>
    <cellStyle name="Lien hypertexte visité" xfId="22320" builtinId="9" hidden="1"/>
    <cellStyle name="Lien hypertexte visité" xfId="22324" builtinId="9" hidden="1"/>
    <cellStyle name="Lien hypertexte visité" xfId="22328" builtinId="9" hidden="1"/>
    <cellStyle name="Lien hypertexte visité" xfId="22332" builtinId="9" hidden="1"/>
    <cellStyle name="Lien hypertexte visité" xfId="22336" builtinId="9" hidden="1"/>
    <cellStyle name="Lien hypertexte visité" xfId="22340" builtinId="9" hidden="1"/>
    <cellStyle name="Lien hypertexte visité" xfId="22344" builtinId="9" hidden="1"/>
    <cellStyle name="Lien hypertexte visité" xfId="22348" builtinId="9" hidden="1"/>
    <cellStyle name="Lien hypertexte visité" xfId="22352" builtinId="9" hidden="1"/>
    <cellStyle name="Lien hypertexte visité" xfId="22356" builtinId="9" hidden="1"/>
    <cellStyle name="Lien hypertexte visité" xfId="22360" builtinId="9" hidden="1"/>
    <cellStyle name="Lien hypertexte visité" xfId="22364" builtinId="9" hidden="1"/>
    <cellStyle name="Lien hypertexte visité" xfId="22368" builtinId="9" hidden="1"/>
    <cellStyle name="Lien hypertexte visité" xfId="22372" builtinId="9" hidden="1"/>
    <cellStyle name="Lien hypertexte visité" xfId="22376" builtinId="9" hidden="1"/>
    <cellStyle name="Lien hypertexte visité" xfId="22380" builtinId="9" hidden="1"/>
    <cellStyle name="Lien hypertexte visité" xfId="22384" builtinId="9" hidden="1"/>
    <cellStyle name="Lien hypertexte visité" xfId="22388" builtinId="9" hidden="1"/>
    <cellStyle name="Lien hypertexte visité" xfId="22392" builtinId="9" hidden="1"/>
    <cellStyle name="Lien hypertexte visité" xfId="22396" builtinId="9" hidden="1"/>
    <cellStyle name="Lien hypertexte visité" xfId="22400" builtinId="9" hidden="1"/>
    <cellStyle name="Lien hypertexte visité" xfId="22404" builtinId="9" hidden="1"/>
    <cellStyle name="Lien hypertexte visité" xfId="22408" builtinId="9" hidden="1"/>
    <cellStyle name="Lien hypertexte visité" xfId="22412" builtinId="9" hidden="1"/>
    <cellStyle name="Lien hypertexte visité" xfId="22416" builtinId="9" hidden="1"/>
    <cellStyle name="Lien hypertexte visité" xfId="22420" builtinId="9" hidden="1"/>
    <cellStyle name="Lien hypertexte visité" xfId="22424" builtinId="9" hidden="1"/>
    <cellStyle name="Lien hypertexte visité" xfId="22428" builtinId="9" hidden="1"/>
    <cellStyle name="Lien hypertexte visité" xfId="22432" builtinId="9" hidden="1"/>
    <cellStyle name="Lien hypertexte visité" xfId="22436" builtinId="9" hidden="1"/>
    <cellStyle name="Lien hypertexte visité" xfId="22440" builtinId="9" hidden="1"/>
    <cellStyle name="Lien hypertexte visité" xfId="22444" builtinId="9" hidden="1"/>
    <cellStyle name="Lien hypertexte visité" xfId="22448" builtinId="9" hidden="1"/>
    <cellStyle name="Lien hypertexte visité" xfId="22452" builtinId="9" hidden="1"/>
    <cellStyle name="Lien hypertexte visité" xfId="22456" builtinId="9" hidden="1"/>
    <cellStyle name="Lien hypertexte visité" xfId="22460" builtinId="9" hidden="1"/>
    <cellStyle name="Lien hypertexte visité" xfId="22464" builtinId="9" hidden="1"/>
    <cellStyle name="Lien hypertexte visité" xfId="22468" builtinId="9" hidden="1"/>
    <cellStyle name="Lien hypertexte visité" xfId="22472" builtinId="9" hidden="1"/>
    <cellStyle name="Lien hypertexte visité" xfId="22476" builtinId="9" hidden="1"/>
    <cellStyle name="Lien hypertexte visité" xfId="22480" builtinId="9" hidden="1"/>
    <cellStyle name="Lien hypertexte visité" xfId="22484" builtinId="9" hidden="1"/>
    <cellStyle name="Lien hypertexte visité" xfId="22488" builtinId="9" hidden="1"/>
    <cellStyle name="Lien hypertexte visité" xfId="22492" builtinId="9" hidden="1"/>
    <cellStyle name="Lien hypertexte visité" xfId="22496" builtinId="9" hidden="1"/>
    <cellStyle name="Lien hypertexte visité" xfId="22500" builtinId="9" hidden="1"/>
    <cellStyle name="Lien hypertexte visité" xfId="22504" builtinId="9" hidden="1"/>
    <cellStyle name="Lien hypertexte visité" xfId="22508" builtinId="9" hidden="1"/>
    <cellStyle name="Lien hypertexte visité" xfId="22512" builtinId="9" hidden="1"/>
    <cellStyle name="Lien hypertexte visité" xfId="22516" builtinId="9" hidden="1"/>
    <cellStyle name="Lien hypertexte visité" xfId="22520" builtinId="9" hidden="1"/>
    <cellStyle name="Lien hypertexte visité" xfId="22524" builtinId="9" hidden="1"/>
    <cellStyle name="Lien hypertexte visité" xfId="22528" builtinId="9" hidden="1"/>
    <cellStyle name="Lien hypertexte visité" xfId="22532" builtinId="9" hidden="1"/>
    <cellStyle name="Lien hypertexte visité" xfId="22536" builtinId="9" hidden="1"/>
    <cellStyle name="Lien hypertexte visité" xfId="22540" builtinId="9" hidden="1"/>
    <cellStyle name="Lien hypertexte visité" xfId="22544" builtinId="9" hidden="1"/>
    <cellStyle name="Lien hypertexte visité" xfId="22548" builtinId="9" hidden="1"/>
    <cellStyle name="Lien hypertexte visité" xfId="22552" builtinId="9" hidden="1"/>
    <cellStyle name="Lien hypertexte visité" xfId="22556" builtinId="9" hidden="1"/>
    <cellStyle name="Lien hypertexte visité" xfId="22560" builtinId="9" hidden="1"/>
    <cellStyle name="Lien hypertexte visité" xfId="22564" builtinId="9" hidden="1"/>
    <cellStyle name="Lien hypertexte visité" xfId="22568" builtinId="9" hidden="1"/>
    <cellStyle name="Lien hypertexte visité" xfId="22572" builtinId="9" hidden="1"/>
    <cellStyle name="Lien hypertexte visité" xfId="22576" builtinId="9" hidden="1"/>
    <cellStyle name="Lien hypertexte visité" xfId="22580" builtinId="9" hidden="1"/>
    <cellStyle name="Lien hypertexte visité" xfId="22584" builtinId="9" hidden="1"/>
    <cellStyle name="Lien hypertexte visité" xfId="22588" builtinId="9" hidden="1"/>
    <cellStyle name="Lien hypertexte visité" xfId="22592" builtinId="9" hidden="1"/>
    <cellStyle name="Lien hypertexte visité" xfId="22596" builtinId="9" hidden="1"/>
    <cellStyle name="Lien hypertexte visité" xfId="22600" builtinId="9" hidden="1"/>
    <cellStyle name="Lien hypertexte visité" xfId="22604" builtinId="9" hidden="1"/>
    <cellStyle name="Lien hypertexte visité" xfId="22608" builtinId="9" hidden="1"/>
    <cellStyle name="Lien hypertexte visité" xfId="22612" builtinId="9" hidden="1"/>
    <cellStyle name="Lien hypertexte visité" xfId="22616" builtinId="9" hidden="1"/>
    <cellStyle name="Lien hypertexte visité" xfId="22620" builtinId="9" hidden="1"/>
    <cellStyle name="Lien hypertexte visité" xfId="22624" builtinId="9" hidden="1"/>
    <cellStyle name="Lien hypertexte visité" xfId="22628" builtinId="9" hidden="1"/>
    <cellStyle name="Lien hypertexte visité" xfId="22632" builtinId="9" hidden="1"/>
    <cellStyle name="Lien hypertexte visité" xfId="22636" builtinId="9" hidden="1"/>
    <cellStyle name="Lien hypertexte visité" xfId="22640" builtinId="9" hidden="1"/>
    <cellStyle name="Lien hypertexte visité" xfId="22644" builtinId="9" hidden="1"/>
    <cellStyle name="Lien hypertexte visité" xfId="22648" builtinId="9" hidden="1"/>
    <cellStyle name="Lien hypertexte visité" xfId="22652" builtinId="9" hidden="1"/>
    <cellStyle name="Lien hypertexte visité" xfId="22656" builtinId="9" hidden="1"/>
    <cellStyle name="Lien hypertexte visité" xfId="22660" builtinId="9" hidden="1"/>
    <cellStyle name="Lien hypertexte visité" xfId="22664" builtinId="9" hidden="1"/>
    <cellStyle name="Lien hypertexte visité" xfId="22668" builtinId="9" hidden="1"/>
    <cellStyle name="Lien hypertexte visité" xfId="22672" builtinId="9" hidden="1"/>
    <cellStyle name="Lien hypertexte visité" xfId="22676" builtinId="9" hidden="1"/>
    <cellStyle name="Lien hypertexte visité" xfId="22680" builtinId="9" hidden="1"/>
    <cellStyle name="Lien hypertexte visité" xfId="22684" builtinId="9" hidden="1"/>
    <cellStyle name="Lien hypertexte visité" xfId="22688" builtinId="9" hidden="1"/>
    <cellStyle name="Lien hypertexte visité" xfId="22692" builtinId="9" hidden="1"/>
    <cellStyle name="Lien hypertexte visité" xfId="22696" builtinId="9" hidden="1"/>
    <cellStyle name="Lien hypertexte visité" xfId="22700" builtinId="9" hidden="1"/>
    <cellStyle name="Lien hypertexte visité" xfId="22704" builtinId="9" hidden="1"/>
    <cellStyle name="Lien hypertexte visité" xfId="22708" builtinId="9" hidden="1"/>
    <cellStyle name="Lien hypertexte visité" xfId="22712" builtinId="9" hidden="1"/>
    <cellStyle name="Lien hypertexte visité" xfId="22716" builtinId="9" hidden="1"/>
    <cellStyle name="Lien hypertexte visité" xfId="22720" builtinId="9" hidden="1"/>
    <cellStyle name="Lien hypertexte visité" xfId="22724" builtinId="9" hidden="1"/>
    <cellStyle name="Lien hypertexte visité" xfId="22728" builtinId="9" hidden="1"/>
    <cellStyle name="Lien hypertexte visité" xfId="22732" builtinId="9" hidden="1"/>
    <cellStyle name="Lien hypertexte visité" xfId="22736" builtinId="9" hidden="1"/>
    <cellStyle name="Lien hypertexte visité" xfId="22740" builtinId="9" hidden="1"/>
    <cellStyle name="Lien hypertexte visité" xfId="22744" builtinId="9" hidden="1"/>
    <cellStyle name="Lien hypertexte visité" xfId="22748" builtinId="9" hidden="1"/>
    <cellStyle name="Lien hypertexte visité" xfId="22752" builtinId="9" hidden="1"/>
    <cellStyle name="Lien hypertexte visité" xfId="22756" builtinId="9" hidden="1"/>
    <cellStyle name="Lien hypertexte visité" xfId="22760" builtinId="9" hidden="1"/>
    <cellStyle name="Lien hypertexte visité" xfId="22764" builtinId="9" hidden="1"/>
    <cellStyle name="Lien hypertexte visité" xfId="22768" builtinId="9" hidden="1"/>
    <cellStyle name="Lien hypertexte visité" xfId="22772" builtinId="9" hidden="1"/>
    <cellStyle name="Lien hypertexte visité" xfId="22776" builtinId="9" hidden="1"/>
    <cellStyle name="Lien hypertexte visité" xfId="22780" builtinId="9" hidden="1"/>
    <cellStyle name="Lien hypertexte visité" xfId="22784" builtinId="9" hidden="1"/>
    <cellStyle name="Lien hypertexte visité" xfId="22788" builtinId="9" hidden="1"/>
    <cellStyle name="Lien hypertexte visité" xfId="22792" builtinId="9" hidden="1"/>
    <cellStyle name="Lien hypertexte visité" xfId="22796" builtinId="9" hidden="1"/>
    <cellStyle name="Lien hypertexte visité" xfId="22800" builtinId="9" hidden="1"/>
    <cellStyle name="Lien hypertexte visité" xfId="22804" builtinId="9" hidden="1"/>
    <cellStyle name="Lien hypertexte visité" xfId="22808" builtinId="9" hidden="1"/>
    <cellStyle name="Lien hypertexte visité" xfId="22812" builtinId="9" hidden="1"/>
    <cellStyle name="Lien hypertexte visité" xfId="22816" builtinId="9" hidden="1"/>
    <cellStyle name="Lien hypertexte visité" xfId="22820" builtinId="9" hidden="1"/>
    <cellStyle name="Lien hypertexte visité" xfId="22824" builtinId="9" hidden="1"/>
    <cellStyle name="Lien hypertexte visité" xfId="22828" builtinId="9" hidden="1"/>
    <cellStyle name="Lien hypertexte visité" xfId="22832" builtinId="9" hidden="1"/>
    <cellStyle name="Lien hypertexte visité" xfId="22836" builtinId="9" hidden="1"/>
    <cellStyle name="Lien hypertexte visité" xfId="22840" builtinId="9" hidden="1"/>
    <cellStyle name="Lien hypertexte visité" xfId="22844" builtinId="9" hidden="1"/>
    <cellStyle name="Lien hypertexte visité" xfId="22848" builtinId="9" hidden="1"/>
    <cellStyle name="Lien hypertexte visité" xfId="22852" builtinId="9" hidden="1"/>
    <cellStyle name="Lien hypertexte visité" xfId="22856" builtinId="9" hidden="1"/>
    <cellStyle name="Lien hypertexte visité" xfId="22860" builtinId="9" hidden="1"/>
    <cellStyle name="Lien hypertexte visité" xfId="22864" builtinId="9" hidden="1"/>
    <cellStyle name="Lien hypertexte visité" xfId="22868" builtinId="9" hidden="1"/>
    <cellStyle name="Lien hypertexte visité" xfId="22872" builtinId="9" hidden="1"/>
    <cellStyle name="Lien hypertexte visité" xfId="22876" builtinId="9" hidden="1"/>
    <cellStyle name="Lien hypertexte visité" xfId="22880" builtinId="9" hidden="1"/>
    <cellStyle name="Lien hypertexte visité" xfId="22884" builtinId="9" hidden="1"/>
    <cellStyle name="Lien hypertexte visité" xfId="22888" builtinId="9" hidden="1"/>
    <cellStyle name="Lien hypertexte visité" xfId="22892" builtinId="9" hidden="1"/>
    <cellStyle name="Lien hypertexte visité" xfId="22896" builtinId="9" hidden="1"/>
    <cellStyle name="Lien hypertexte visité" xfId="22900" builtinId="9" hidden="1"/>
    <cellStyle name="Lien hypertexte visité" xfId="22904" builtinId="9" hidden="1"/>
    <cellStyle name="Lien hypertexte visité" xfId="22908" builtinId="9" hidden="1"/>
    <cellStyle name="Lien hypertexte visité" xfId="22912" builtinId="9" hidden="1"/>
    <cellStyle name="Lien hypertexte visité" xfId="22916" builtinId="9" hidden="1"/>
    <cellStyle name="Lien hypertexte visité" xfId="22920" builtinId="9" hidden="1"/>
    <cellStyle name="Lien hypertexte visité" xfId="22924" builtinId="9" hidden="1"/>
    <cellStyle name="Lien hypertexte visité" xfId="22928" builtinId="9" hidden="1"/>
    <cellStyle name="Lien hypertexte visité" xfId="22932" builtinId="9" hidden="1"/>
    <cellStyle name="Lien hypertexte visité" xfId="22936" builtinId="9" hidden="1"/>
    <cellStyle name="Lien hypertexte visité" xfId="22940" builtinId="9" hidden="1"/>
    <cellStyle name="Lien hypertexte visité" xfId="22944" builtinId="9" hidden="1"/>
    <cellStyle name="Lien hypertexte visité" xfId="22948" builtinId="9" hidden="1"/>
    <cellStyle name="Lien hypertexte visité" xfId="22952" builtinId="9" hidden="1"/>
    <cellStyle name="Lien hypertexte visité" xfId="22956" builtinId="9" hidden="1"/>
    <cellStyle name="Lien hypertexte visité" xfId="22960" builtinId="9" hidden="1"/>
    <cellStyle name="Lien hypertexte visité" xfId="22964" builtinId="9" hidden="1"/>
    <cellStyle name="Lien hypertexte visité" xfId="22968" builtinId="9" hidden="1"/>
    <cellStyle name="Lien hypertexte visité" xfId="22972" builtinId="9" hidden="1"/>
    <cellStyle name="Lien hypertexte visité" xfId="22976" builtinId="9" hidden="1"/>
    <cellStyle name="Lien hypertexte visité" xfId="22980" builtinId="9" hidden="1"/>
    <cellStyle name="Lien hypertexte visité" xfId="22984" builtinId="9" hidden="1"/>
    <cellStyle name="Lien hypertexte visité" xfId="22988" builtinId="9" hidden="1"/>
    <cellStyle name="Lien hypertexte visité" xfId="22992" builtinId="9" hidden="1"/>
    <cellStyle name="Lien hypertexte visité" xfId="22996" builtinId="9" hidden="1"/>
    <cellStyle name="Lien hypertexte visité" xfId="23000" builtinId="9" hidden="1"/>
    <cellStyle name="Lien hypertexte visité" xfId="23004" builtinId="9" hidden="1"/>
    <cellStyle name="Lien hypertexte visité" xfId="23008" builtinId="9" hidden="1"/>
    <cellStyle name="Lien hypertexte visité" xfId="23012" builtinId="9" hidden="1"/>
    <cellStyle name="Lien hypertexte visité" xfId="23016" builtinId="9" hidden="1"/>
    <cellStyle name="Lien hypertexte visité" xfId="23020" builtinId="9" hidden="1"/>
    <cellStyle name="Lien hypertexte visité" xfId="23024" builtinId="9" hidden="1"/>
    <cellStyle name="Lien hypertexte visité" xfId="23028" builtinId="9" hidden="1"/>
    <cellStyle name="Lien hypertexte visité" xfId="23032" builtinId="9" hidden="1"/>
    <cellStyle name="Lien hypertexte visité" xfId="23036" builtinId="9" hidden="1"/>
    <cellStyle name="Lien hypertexte visité" xfId="23040" builtinId="9" hidden="1"/>
    <cellStyle name="Lien hypertexte visité" xfId="23044" builtinId="9" hidden="1"/>
    <cellStyle name="Lien hypertexte visité" xfId="23048" builtinId="9" hidden="1"/>
    <cellStyle name="Lien hypertexte visité" xfId="23052" builtinId="9" hidden="1"/>
    <cellStyle name="Lien hypertexte visité" xfId="23056" builtinId="9" hidden="1"/>
    <cellStyle name="Lien hypertexte visité" xfId="23060" builtinId="9" hidden="1"/>
    <cellStyle name="Lien hypertexte visité" xfId="23064" builtinId="9" hidden="1"/>
    <cellStyle name="Lien hypertexte visité" xfId="23068" builtinId="9" hidden="1"/>
    <cellStyle name="Lien hypertexte visité" xfId="23072" builtinId="9" hidden="1"/>
    <cellStyle name="Lien hypertexte visité" xfId="23076" builtinId="9" hidden="1"/>
    <cellStyle name="Lien hypertexte visité" xfId="23080" builtinId="9" hidden="1"/>
    <cellStyle name="Lien hypertexte visité" xfId="23084" builtinId="9" hidden="1"/>
    <cellStyle name="Lien hypertexte visité" xfId="23088" builtinId="9" hidden="1"/>
    <cellStyle name="Lien hypertexte visité" xfId="23092" builtinId="9" hidden="1"/>
    <cellStyle name="Lien hypertexte visité" xfId="23096" builtinId="9" hidden="1"/>
    <cellStyle name="Lien hypertexte visité" xfId="23100" builtinId="9" hidden="1"/>
    <cellStyle name="Lien hypertexte visité" xfId="23104" builtinId="9" hidden="1"/>
    <cellStyle name="Lien hypertexte visité" xfId="23108" builtinId="9" hidden="1"/>
    <cellStyle name="Lien hypertexte visité" xfId="23112" builtinId="9" hidden="1"/>
    <cellStyle name="Lien hypertexte visité" xfId="23116" builtinId="9" hidden="1"/>
    <cellStyle name="Lien hypertexte visité" xfId="23120" builtinId="9" hidden="1"/>
    <cellStyle name="Lien hypertexte visité" xfId="23124" builtinId="9" hidden="1"/>
    <cellStyle name="Lien hypertexte visité" xfId="23128" builtinId="9" hidden="1"/>
    <cellStyle name="Lien hypertexte visité" xfId="23132" builtinId="9" hidden="1"/>
    <cellStyle name="Lien hypertexte visité" xfId="23136" builtinId="9" hidden="1"/>
    <cellStyle name="Lien hypertexte visité" xfId="23140" builtinId="9" hidden="1"/>
    <cellStyle name="Lien hypertexte visité" xfId="23144" builtinId="9" hidden="1"/>
    <cellStyle name="Lien hypertexte visité" xfId="23148" builtinId="9" hidden="1"/>
    <cellStyle name="Lien hypertexte visité" xfId="23152" builtinId="9" hidden="1"/>
    <cellStyle name="Lien hypertexte visité" xfId="23156" builtinId="9" hidden="1"/>
    <cellStyle name="Lien hypertexte visité" xfId="23160" builtinId="9" hidden="1"/>
    <cellStyle name="Lien hypertexte visité" xfId="23164" builtinId="9" hidden="1"/>
    <cellStyle name="Lien hypertexte visité" xfId="23168" builtinId="9" hidden="1"/>
    <cellStyle name="Lien hypertexte visité" xfId="23172" builtinId="9" hidden="1"/>
    <cellStyle name="Lien hypertexte visité" xfId="23176" builtinId="9" hidden="1"/>
    <cellStyle name="Lien hypertexte visité" xfId="23180" builtinId="9" hidden="1"/>
    <cellStyle name="Lien hypertexte visité" xfId="23184" builtinId="9" hidden="1"/>
    <cellStyle name="Lien hypertexte visité" xfId="23188" builtinId="9" hidden="1"/>
    <cellStyle name="Lien hypertexte visité" xfId="23192" builtinId="9" hidden="1"/>
    <cellStyle name="Lien hypertexte visité" xfId="23196" builtinId="9" hidden="1"/>
    <cellStyle name="Lien hypertexte visité" xfId="23200" builtinId="9" hidden="1"/>
    <cellStyle name="Lien hypertexte visité" xfId="23204" builtinId="9" hidden="1"/>
    <cellStyle name="Lien hypertexte visité" xfId="23208" builtinId="9" hidden="1"/>
    <cellStyle name="Lien hypertexte visité" xfId="23212" builtinId="9" hidden="1"/>
    <cellStyle name="Lien hypertexte visité" xfId="23216" builtinId="9" hidden="1"/>
    <cellStyle name="Lien hypertexte visité" xfId="23220" builtinId="9" hidden="1"/>
    <cellStyle name="Lien hypertexte visité" xfId="23224" builtinId="9" hidden="1"/>
    <cellStyle name="Lien hypertexte visité" xfId="23228" builtinId="9" hidden="1"/>
    <cellStyle name="Lien hypertexte visité" xfId="23232" builtinId="9" hidden="1"/>
    <cellStyle name="Lien hypertexte visité" xfId="23236" builtinId="9" hidden="1"/>
    <cellStyle name="Lien hypertexte visité" xfId="23240" builtinId="9" hidden="1"/>
    <cellStyle name="Lien hypertexte visité" xfId="23244" builtinId="9" hidden="1"/>
    <cellStyle name="Lien hypertexte visité" xfId="23248" builtinId="9" hidden="1"/>
    <cellStyle name="Lien hypertexte visité" xfId="23252" builtinId="9" hidden="1"/>
    <cellStyle name="Lien hypertexte visité" xfId="23256" builtinId="9" hidden="1"/>
    <cellStyle name="Lien hypertexte visité" xfId="23260" builtinId="9" hidden="1"/>
    <cellStyle name="Lien hypertexte visité" xfId="23264" builtinId="9" hidden="1"/>
    <cellStyle name="Lien hypertexte visité" xfId="23268" builtinId="9" hidden="1"/>
    <cellStyle name="Lien hypertexte visité" xfId="23272" builtinId="9" hidden="1"/>
    <cellStyle name="Lien hypertexte visité" xfId="23276" builtinId="9" hidden="1"/>
    <cellStyle name="Lien hypertexte visité" xfId="23280" builtinId="9" hidden="1"/>
    <cellStyle name="Lien hypertexte visité" xfId="23284" builtinId="9" hidden="1"/>
    <cellStyle name="Lien hypertexte visité" xfId="23288" builtinId="9" hidden="1"/>
    <cellStyle name="Lien hypertexte visité" xfId="23292" builtinId="9" hidden="1"/>
    <cellStyle name="Lien hypertexte visité" xfId="23296" builtinId="9" hidden="1"/>
    <cellStyle name="Lien hypertexte visité" xfId="23300" builtinId="9" hidden="1"/>
    <cellStyle name="Lien hypertexte visité" xfId="23304" builtinId="9" hidden="1"/>
    <cellStyle name="Lien hypertexte visité" xfId="23308" builtinId="9" hidden="1"/>
    <cellStyle name="Lien hypertexte visité" xfId="23312" builtinId="9" hidden="1"/>
    <cellStyle name="Lien hypertexte visité" xfId="23316" builtinId="9" hidden="1"/>
    <cellStyle name="Lien hypertexte visité" xfId="23320" builtinId="9" hidden="1"/>
    <cellStyle name="Lien hypertexte visité" xfId="23324" builtinId="9" hidden="1"/>
    <cellStyle name="Lien hypertexte visité" xfId="23328" builtinId="9" hidden="1"/>
    <cellStyle name="Lien hypertexte visité" xfId="23332" builtinId="9" hidden="1"/>
    <cellStyle name="Lien hypertexte visité" xfId="23336" builtinId="9" hidden="1"/>
    <cellStyle name="Lien hypertexte visité" xfId="23340" builtinId="9" hidden="1"/>
    <cellStyle name="Lien hypertexte visité" xfId="23344" builtinId="9" hidden="1"/>
    <cellStyle name="Lien hypertexte visité" xfId="23348" builtinId="9" hidden="1"/>
    <cellStyle name="Lien hypertexte visité" xfId="23352" builtinId="9" hidden="1"/>
    <cellStyle name="Lien hypertexte visité" xfId="23356" builtinId="9" hidden="1"/>
    <cellStyle name="Lien hypertexte visité" xfId="23360" builtinId="9" hidden="1"/>
    <cellStyle name="Lien hypertexte visité" xfId="23364" builtinId="9" hidden="1"/>
    <cellStyle name="Lien hypertexte visité" xfId="23368" builtinId="9" hidden="1"/>
    <cellStyle name="Lien hypertexte visité" xfId="23372" builtinId="9" hidden="1"/>
    <cellStyle name="Lien hypertexte visité" xfId="23376" builtinId="9" hidden="1"/>
    <cellStyle name="Lien hypertexte visité" xfId="23380" builtinId="9" hidden="1"/>
    <cellStyle name="Lien hypertexte visité" xfId="23384" builtinId="9" hidden="1"/>
    <cellStyle name="Lien hypertexte visité" xfId="23388" builtinId="9" hidden="1"/>
    <cellStyle name="Lien hypertexte visité" xfId="23392" builtinId="9" hidden="1"/>
    <cellStyle name="Lien hypertexte visité" xfId="23396" builtinId="9" hidden="1"/>
    <cellStyle name="Lien hypertexte visité" xfId="23400" builtinId="9" hidden="1"/>
    <cellStyle name="Lien hypertexte visité" xfId="23404" builtinId="9" hidden="1"/>
    <cellStyle name="Lien hypertexte visité" xfId="23408" builtinId="9" hidden="1"/>
    <cellStyle name="Lien hypertexte visité" xfId="23412" builtinId="9" hidden="1"/>
    <cellStyle name="Lien hypertexte visité" xfId="23416" builtinId="9" hidden="1"/>
    <cellStyle name="Lien hypertexte visité" xfId="23420" builtinId="9" hidden="1"/>
    <cellStyle name="Lien hypertexte visité" xfId="23424" builtinId="9" hidden="1"/>
    <cellStyle name="Lien hypertexte visité" xfId="23428" builtinId="9" hidden="1"/>
    <cellStyle name="Lien hypertexte visité" xfId="23432" builtinId="9" hidden="1"/>
    <cellStyle name="Lien hypertexte visité" xfId="23436" builtinId="9" hidden="1"/>
    <cellStyle name="Lien hypertexte visité" xfId="23440" builtinId="9" hidden="1"/>
    <cellStyle name="Lien hypertexte visité" xfId="23444" builtinId="9" hidden="1"/>
    <cellStyle name="Lien hypertexte visité" xfId="23448" builtinId="9" hidden="1"/>
    <cellStyle name="Lien hypertexte visité" xfId="23452" builtinId="9" hidden="1"/>
    <cellStyle name="Lien hypertexte visité" xfId="23456" builtinId="9" hidden="1"/>
    <cellStyle name="Lien hypertexte visité" xfId="23460" builtinId="9" hidden="1"/>
    <cellStyle name="Lien hypertexte visité" xfId="23464" builtinId="9" hidden="1"/>
    <cellStyle name="Lien hypertexte visité" xfId="23468" builtinId="9" hidden="1"/>
    <cellStyle name="Lien hypertexte visité" xfId="23472" builtinId="9" hidden="1"/>
    <cellStyle name="Lien hypertexte visité" xfId="23476" builtinId="9" hidden="1"/>
    <cellStyle name="Lien hypertexte visité" xfId="23480" builtinId="9" hidden="1"/>
    <cellStyle name="Lien hypertexte visité" xfId="23484" builtinId="9" hidden="1"/>
    <cellStyle name="Lien hypertexte visité" xfId="23488" builtinId="9" hidden="1"/>
    <cellStyle name="Lien hypertexte visité" xfId="23492" builtinId="9" hidden="1"/>
    <cellStyle name="Lien hypertexte visité" xfId="23496" builtinId="9" hidden="1"/>
    <cellStyle name="Lien hypertexte visité" xfId="23500" builtinId="9" hidden="1"/>
    <cellStyle name="Lien hypertexte visité" xfId="23504" builtinId="9" hidden="1"/>
    <cellStyle name="Lien hypertexte visité" xfId="23508" builtinId="9" hidden="1"/>
    <cellStyle name="Lien hypertexte visité" xfId="23512" builtinId="9" hidden="1"/>
    <cellStyle name="Lien hypertexte visité" xfId="23516" builtinId="9" hidden="1"/>
    <cellStyle name="Lien hypertexte visité" xfId="23520" builtinId="9" hidden="1"/>
    <cellStyle name="Lien hypertexte visité" xfId="23524" builtinId="9" hidden="1"/>
    <cellStyle name="Lien hypertexte visité" xfId="23528" builtinId="9" hidden="1"/>
    <cellStyle name="Lien hypertexte visité" xfId="23532" builtinId="9" hidden="1"/>
    <cellStyle name="Lien hypertexte visité" xfId="23536" builtinId="9" hidden="1"/>
    <cellStyle name="Lien hypertexte visité" xfId="23540" builtinId="9" hidden="1"/>
    <cellStyle name="Lien hypertexte visité" xfId="23544" builtinId="9" hidden="1"/>
    <cellStyle name="Lien hypertexte visité" xfId="23548" builtinId="9" hidden="1"/>
    <cellStyle name="Lien hypertexte visité" xfId="23552" builtinId="9" hidden="1"/>
    <cellStyle name="Lien hypertexte visité" xfId="23556" builtinId="9" hidden="1"/>
    <cellStyle name="Lien hypertexte visité" xfId="23560" builtinId="9" hidden="1"/>
    <cellStyle name="Lien hypertexte visité" xfId="23564" builtinId="9" hidden="1"/>
    <cellStyle name="Lien hypertexte visité" xfId="23568" builtinId="9" hidden="1"/>
    <cellStyle name="Lien hypertexte visité" xfId="23572" builtinId="9" hidden="1"/>
    <cellStyle name="Lien hypertexte visité" xfId="23576" builtinId="9" hidden="1"/>
    <cellStyle name="Lien hypertexte visité" xfId="23580" builtinId="9" hidden="1"/>
    <cellStyle name="Lien hypertexte visité" xfId="23584" builtinId="9" hidden="1"/>
    <cellStyle name="Lien hypertexte visité" xfId="23588" builtinId="9" hidden="1"/>
    <cellStyle name="Lien hypertexte visité" xfId="23592" builtinId="9" hidden="1"/>
    <cellStyle name="Lien hypertexte visité" xfId="23596" builtinId="9" hidden="1"/>
    <cellStyle name="Lien hypertexte visité" xfId="23600" builtinId="9" hidden="1"/>
    <cellStyle name="Lien hypertexte visité" xfId="23604" builtinId="9" hidden="1"/>
    <cellStyle name="Lien hypertexte visité" xfId="23608" builtinId="9" hidden="1"/>
    <cellStyle name="Lien hypertexte visité" xfId="23612" builtinId="9" hidden="1"/>
    <cellStyle name="Lien hypertexte visité" xfId="23616" builtinId="9" hidden="1"/>
    <cellStyle name="Lien hypertexte visité" xfId="23620" builtinId="9" hidden="1"/>
    <cellStyle name="Lien hypertexte visité" xfId="23624" builtinId="9" hidden="1"/>
    <cellStyle name="Lien hypertexte visité" xfId="23628" builtinId="9" hidden="1"/>
    <cellStyle name="Lien hypertexte visité" xfId="23632" builtinId="9" hidden="1"/>
    <cellStyle name="Lien hypertexte visité" xfId="23636" builtinId="9" hidden="1"/>
    <cellStyle name="Lien hypertexte visité" xfId="23640" builtinId="9" hidden="1"/>
    <cellStyle name="Lien hypertexte visité" xfId="23644" builtinId="9" hidden="1"/>
    <cellStyle name="Lien hypertexte visité" xfId="23648" builtinId="9" hidden="1"/>
    <cellStyle name="Lien hypertexte visité" xfId="23652" builtinId="9" hidden="1"/>
    <cellStyle name="Lien hypertexte visité" xfId="23656" builtinId="9" hidden="1"/>
    <cellStyle name="Lien hypertexte visité" xfId="23660" builtinId="9" hidden="1"/>
    <cellStyle name="Lien hypertexte visité" xfId="23664" builtinId="9" hidden="1"/>
    <cellStyle name="Lien hypertexte visité" xfId="23668" builtinId="9" hidden="1"/>
    <cellStyle name="Lien hypertexte visité" xfId="23672" builtinId="9" hidden="1"/>
    <cellStyle name="Lien hypertexte visité" xfId="23676" builtinId="9" hidden="1"/>
    <cellStyle name="Lien hypertexte visité" xfId="23680" builtinId="9" hidden="1"/>
    <cellStyle name="Lien hypertexte visité" xfId="23684" builtinId="9" hidden="1"/>
    <cellStyle name="Lien hypertexte visité" xfId="23688" builtinId="9" hidden="1"/>
    <cellStyle name="Lien hypertexte visité" xfId="23692" builtinId="9" hidden="1"/>
    <cellStyle name="Lien hypertexte visité" xfId="23696" builtinId="9" hidden="1"/>
    <cellStyle name="Lien hypertexte visité" xfId="23700" builtinId="9" hidden="1"/>
    <cellStyle name="Lien hypertexte visité" xfId="23704" builtinId="9" hidden="1"/>
    <cellStyle name="Lien hypertexte visité" xfId="23708" builtinId="9" hidden="1"/>
    <cellStyle name="Lien hypertexte visité" xfId="23712" builtinId="9" hidden="1"/>
    <cellStyle name="Lien hypertexte visité" xfId="23716" builtinId="9" hidden="1"/>
    <cellStyle name="Lien hypertexte visité" xfId="23720" builtinId="9" hidden="1"/>
    <cellStyle name="Lien hypertexte visité" xfId="23724" builtinId="9" hidden="1"/>
    <cellStyle name="Lien hypertexte visité" xfId="23728" builtinId="9" hidden="1"/>
    <cellStyle name="Lien hypertexte visité" xfId="23732" builtinId="9" hidden="1"/>
    <cellStyle name="Lien hypertexte visité" xfId="23736" builtinId="9" hidden="1"/>
    <cellStyle name="Lien hypertexte visité" xfId="23740" builtinId="9" hidden="1"/>
    <cellStyle name="Lien hypertexte visité" xfId="23744" builtinId="9" hidden="1"/>
    <cellStyle name="Lien hypertexte visité" xfId="23748" builtinId="9" hidden="1"/>
    <cellStyle name="Lien hypertexte visité" xfId="23752" builtinId="9" hidden="1"/>
    <cellStyle name="Lien hypertexte visité" xfId="23756" builtinId="9" hidden="1"/>
    <cellStyle name="Lien hypertexte visité" xfId="23760" builtinId="9" hidden="1"/>
    <cellStyle name="Lien hypertexte visité" xfId="23764" builtinId="9" hidden="1"/>
    <cellStyle name="Lien hypertexte visité" xfId="23768" builtinId="9" hidden="1"/>
    <cellStyle name="Lien hypertexte visité" xfId="23772" builtinId="9" hidden="1"/>
    <cellStyle name="Lien hypertexte visité" xfId="23776" builtinId="9" hidden="1"/>
    <cellStyle name="Lien hypertexte visité" xfId="23780" builtinId="9" hidden="1"/>
    <cellStyle name="Lien hypertexte visité" xfId="23784" builtinId="9" hidden="1"/>
    <cellStyle name="Lien hypertexte visité" xfId="23788" builtinId="9" hidden="1"/>
    <cellStyle name="Lien hypertexte visité" xfId="23792" builtinId="9" hidden="1"/>
    <cellStyle name="Lien hypertexte visité" xfId="23796" builtinId="9" hidden="1"/>
    <cellStyle name="Lien hypertexte visité" xfId="23800" builtinId="9" hidden="1"/>
    <cellStyle name="Lien hypertexte visité" xfId="23804" builtinId="9" hidden="1"/>
    <cellStyle name="Lien hypertexte visité" xfId="23808" builtinId="9" hidden="1"/>
    <cellStyle name="Lien hypertexte visité" xfId="23812" builtinId="9" hidden="1"/>
    <cellStyle name="Lien hypertexte visité" xfId="23816" builtinId="9" hidden="1"/>
    <cellStyle name="Lien hypertexte visité" xfId="23820" builtinId="9" hidden="1"/>
    <cellStyle name="Lien hypertexte visité" xfId="23824" builtinId="9" hidden="1"/>
    <cellStyle name="Lien hypertexte visité" xfId="23828" builtinId="9" hidden="1"/>
    <cellStyle name="Lien hypertexte visité" xfId="23832" builtinId="9" hidden="1"/>
    <cellStyle name="Lien hypertexte visité" xfId="23836" builtinId="9" hidden="1"/>
    <cellStyle name="Lien hypertexte visité" xfId="23840" builtinId="9" hidden="1"/>
    <cellStyle name="Lien hypertexte visité" xfId="23844" builtinId="9" hidden="1"/>
    <cellStyle name="Lien hypertexte visité" xfId="23848" builtinId="9" hidden="1"/>
    <cellStyle name="Lien hypertexte visité" xfId="23852" builtinId="9" hidden="1"/>
    <cellStyle name="Lien hypertexte visité" xfId="23856" builtinId="9" hidden="1"/>
    <cellStyle name="Lien hypertexte visité" xfId="23860" builtinId="9" hidden="1"/>
    <cellStyle name="Lien hypertexte visité" xfId="23864" builtinId="9" hidden="1"/>
    <cellStyle name="Lien hypertexte visité" xfId="23868" builtinId="9" hidden="1"/>
    <cellStyle name="Lien hypertexte visité" xfId="23872" builtinId="9" hidden="1"/>
    <cellStyle name="Lien hypertexte visité" xfId="23876" builtinId="9" hidden="1"/>
    <cellStyle name="Lien hypertexte visité" xfId="23880" builtinId="9" hidden="1"/>
    <cellStyle name="Lien hypertexte visité" xfId="23884" builtinId="9" hidden="1"/>
    <cellStyle name="Lien hypertexte visité" xfId="23888" builtinId="9" hidden="1"/>
    <cellStyle name="Lien hypertexte visité" xfId="23892" builtinId="9" hidden="1"/>
    <cellStyle name="Lien hypertexte visité" xfId="23896" builtinId="9" hidden="1"/>
    <cellStyle name="Lien hypertexte visité" xfId="23900" builtinId="9" hidden="1"/>
    <cellStyle name="Lien hypertexte visité" xfId="23904" builtinId="9" hidden="1"/>
    <cellStyle name="Lien hypertexte visité" xfId="23908" builtinId="9" hidden="1"/>
    <cellStyle name="Lien hypertexte visité" xfId="23912" builtinId="9" hidden="1"/>
    <cellStyle name="Lien hypertexte visité" xfId="23916" builtinId="9" hidden="1"/>
    <cellStyle name="Lien hypertexte visité" xfId="23920" builtinId="9" hidden="1"/>
    <cellStyle name="Lien hypertexte visité" xfId="23924" builtinId="9" hidden="1"/>
    <cellStyle name="Lien hypertexte visité" xfId="23928" builtinId="9" hidden="1"/>
    <cellStyle name="Lien hypertexte visité" xfId="23932" builtinId="9" hidden="1"/>
    <cellStyle name="Lien hypertexte visité" xfId="23936" builtinId="9" hidden="1"/>
    <cellStyle name="Lien hypertexte visité" xfId="23940" builtinId="9" hidden="1"/>
    <cellStyle name="Lien hypertexte visité" xfId="23944" builtinId="9" hidden="1"/>
    <cellStyle name="Lien hypertexte visité" xfId="23948" builtinId="9" hidden="1"/>
    <cellStyle name="Lien hypertexte visité" xfId="23952" builtinId="9" hidden="1"/>
    <cellStyle name="Lien hypertexte visité" xfId="23956" builtinId="9" hidden="1"/>
    <cellStyle name="Lien hypertexte visité" xfId="23960" builtinId="9" hidden="1"/>
    <cellStyle name="Lien hypertexte visité" xfId="23964" builtinId="9" hidden="1"/>
    <cellStyle name="Lien hypertexte visité" xfId="23968" builtinId="9" hidden="1"/>
    <cellStyle name="Lien hypertexte visité" xfId="23972" builtinId="9" hidden="1"/>
    <cellStyle name="Lien hypertexte visité" xfId="23976" builtinId="9" hidden="1"/>
    <cellStyle name="Lien hypertexte visité" xfId="23980" builtinId="9" hidden="1"/>
    <cellStyle name="Lien hypertexte visité" xfId="23984" builtinId="9" hidden="1"/>
    <cellStyle name="Lien hypertexte visité" xfId="23988" builtinId="9" hidden="1"/>
    <cellStyle name="Lien hypertexte visité" xfId="23992" builtinId="9" hidden="1"/>
    <cellStyle name="Lien hypertexte visité" xfId="23996" builtinId="9" hidden="1"/>
    <cellStyle name="Lien hypertexte visité" xfId="24000" builtinId="9" hidden="1"/>
    <cellStyle name="Lien hypertexte visité" xfId="24004" builtinId="9" hidden="1"/>
    <cellStyle name="Lien hypertexte visité" xfId="24008" builtinId="9" hidden="1"/>
    <cellStyle name="Lien hypertexte visité" xfId="24012" builtinId="9" hidden="1"/>
    <cellStyle name="Lien hypertexte visité" xfId="24016" builtinId="9" hidden="1"/>
    <cellStyle name="Lien hypertexte visité" xfId="24020" builtinId="9" hidden="1"/>
    <cellStyle name="Lien hypertexte visité" xfId="24024" builtinId="9" hidden="1"/>
    <cellStyle name="Lien hypertexte visité" xfId="24028" builtinId="9" hidden="1"/>
    <cellStyle name="Lien hypertexte visité" xfId="24032" builtinId="9" hidden="1"/>
    <cellStyle name="Lien hypertexte visité" xfId="24036" builtinId="9" hidden="1"/>
    <cellStyle name="Lien hypertexte visité" xfId="24040" builtinId="9" hidden="1"/>
    <cellStyle name="Lien hypertexte visité" xfId="24044" builtinId="9" hidden="1"/>
    <cellStyle name="Lien hypertexte visité" xfId="24048" builtinId="9" hidden="1"/>
    <cellStyle name="Lien hypertexte visité" xfId="24052" builtinId="9" hidden="1"/>
    <cellStyle name="Lien hypertexte visité" xfId="24056" builtinId="9" hidden="1"/>
    <cellStyle name="Lien hypertexte visité" xfId="24060" builtinId="9" hidden="1"/>
    <cellStyle name="Lien hypertexte visité" xfId="24064" builtinId="9" hidden="1"/>
    <cellStyle name="Lien hypertexte visité" xfId="24068" builtinId="9" hidden="1"/>
    <cellStyle name="Lien hypertexte visité" xfId="24072" builtinId="9" hidden="1"/>
    <cellStyle name="Lien hypertexte visité" xfId="24076" builtinId="9" hidden="1"/>
    <cellStyle name="Lien hypertexte visité" xfId="24080" builtinId="9" hidden="1"/>
    <cellStyle name="Lien hypertexte visité" xfId="24084" builtinId="9" hidden="1"/>
    <cellStyle name="Lien hypertexte visité" xfId="24088" builtinId="9" hidden="1"/>
    <cellStyle name="Lien hypertexte visité" xfId="24092" builtinId="9" hidden="1"/>
    <cellStyle name="Lien hypertexte visité" xfId="24096" builtinId="9" hidden="1"/>
    <cellStyle name="Lien hypertexte visité" xfId="24100" builtinId="9" hidden="1"/>
    <cellStyle name="Lien hypertexte visité" xfId="24104" builtinId="9" hidden="1"/>
    <cellStyle name="Lien hypertexte visité" xfId="24108" builtinId="9" hidden="1"/>
    <cellStyle name="Lien hypertexte visité" xfId="24112" builtinId="9" hidden="1"/>
    <cellStyle name="Lien hypertexte visité" xfId="24116" builtinId="9" hidden="1"/>
    <cellStyle name="Lien hypertexte visité" xfId="24120" builtinId="9" hidden="1"/>
    <cellStyle name="Lien hypertexte visité" xfId="24124" builtinId="9" hidden="1"/>
    <cellStyle name="Lien hypertexte visité" xfId="24128" builtinId="9" hidden="1"/>
    <cellStyle name="Lien hypertexte visité" xfId="24132" builtinId="9" hidden="1"/>
    <cellStyle name="Lien hypertexte visité" xfId="24136" builtinId="9" hidden="1"/>
    <cellStyle name="Lien hypertexte visité" xfId="24140" builtinId="9" hidden="1"/>
    <cellStyle name="Lien hypertexte visité" xfId="24144" builtinId="9" hidden="1"/>
    <cellStyle name="Lien hypertexte visité" xfId="24148" builtinId="9" hidden="1"/>
    <cellStyle name="Lien hypertexte visité" xfId="24152" builtinId="9" hidden="1"/>
    <cellStyle name="Lien hypertexte visité" xfId="24156" builtinId="9" hidden="1"/>
    <cellStyle name="Lien hypertexte visité" xfId="24160" builtinId="9" hidden="1"/>
    <cellStyle name="Lien hypertexte visité" xfId="24164" builtinId="9" hidden="1"/>
    <cellStyle name="Lien hypertexte visité" xfId="24168" builtinId="9" hidden="1"/>
    <cellStyle name="Lien hypertexte visité" xfId="24172" builtinId="9" hidden="1"/>
    <cellStyle name="Lien hypertexte visité" xfId="24176" builtinId="9" hidden="1"/>
    <cellStyle name="Lien hypertexte visité" xfId="24180" builtinId="9" hidden="1"/>
    <cellStyle name="Lien hypertexte visité" xfId="24184" builtinId="9" hidden="1"/>
    <cellStyle name="Lien hypertexte visité" xfId="24188" builtinId="9" hidden="1"/>
    <cellStyle name="Lien hypertexte visité" xfId="24192" builtinId="9" hidden="1"/>
    <cellStyle name="Lien hypertexte visité" xfId="24196" builtinId="9" hidden="1"/>
    <cellStyle name="Lien hypertexte visité" xfId="24200" builtinId="9" hidden="1"/>
    <cellStyle name="Lien hypertexte visité" xfId="24204" builtinId="9" hidden="1"/>
    <cellStyle name="Lien hypertexte visité" xfId="24208" builtinId="9" hidden="1"/>
    <cellStyle name="Lien hypertexte visité" xfId="24212" builtinId="9" hidden="1"/>
    <cellStyle name="Lien hypertexte visité" xfId="24216" builtinId="9" hidden="1"/>
    <cellStyle name="Lien hypertexte visité" xfId="24220" builtinId="9" hidden="1"/>
    <cellStyle name="Lien hypertexte visité" xfId="24224" builtinId="9" hidden="1"/>
    <cellStyle name="Lien hypertexte visité" xfId="24228" builtinId="9" hidden="1"/>
    <cellStyle name="Lien hypertexte visité" xfId="24232" builtinId="9" hidden="1"/>
    <cellStyle name="Lien hypertexte visité" xfId="24236" builtinId="9" hidden="1"/>
    <cellStyle name="Lien hypertexte visité" xfId="24240" builtinId="9" hidden="1"/>
    <cellStyle name="Lien hypertexte visité" xfId="24244" builtinId="9" hidden="1"/>
    <cellStyle name="Lien hypertexte visité" xfId="24248" builtinId="9" hidden="1"/>
    <cellStyle name="Lien hypertexte visité" xfId="24252" builtinId="9" hidden="1"/>
    <cellStyle name="Lien hypertexte visité" xfId="24256" builtinId="9" hidden="1"/>
    <cellStyle name="Lien hypertexte visité" xfId="24260" builtinId="9" hidden="1"/>
    <cellStyle name="Lien hypertexte visité" xfId="24264" builtinId="9" hidden="1"/>
    <cellStyle name="Lien hypertexte visité" xfId="24268" builtinId="9" hidden="1"/>
    <cellStyle name="Lien hypertexte visité" xfId="24272" builtinId="9" hidden="1"/>
    <cellStyle name="Lien hypertexte visité" xfId="24276" builtinId="9" hidden="1"/>
    <cellStyle name="Lien hypertexte visité" xfId="24280" builtinId="9" hidden="1"/>
    <cellStyle name="Lien hypertexte visité" xfId="24284" builtinId="9" hidden="1"/>
    <cellStyle name="Lien hypertexte visité" xfId="24288" builtinId="9" hidden="1"/>
    <cellStyle name="Lien hypertexte visité" xfId="24292" builtinId="9" hidden="1"/>
    <cellStyle name="Lien hypertexte visité" xfId="24296" builtinId="9" hidden="1"/>
    <cellStyle name="Lien hypertexte visité" xfId="24300" builtinId="9" hidden="1"/>
    <cellStyle name="Lien hypertexte visité" xfId="24304" builtinId="9" hidden="1"/>
    <cellStyle name="Lien hypertexte visité" xfId="24308" builtinId="9" hidden="1"/>
    <cellStyle name="Lien hypertexte visité" xfId="24312" builtinId="9" hidden="1"/>
    <cellStyle name="Lien hypertexte visité" xfId="24316" builtinId="9" hidden="1"/>
    <cellStyle name="Lien hypertexte visité" xfId="24320" builtinId="9" hidden="1"/>
    <cellStyle name="Lien hypertexte visité" xfId="24324" builtinId="9" hidden="1"/>
    <cellStyle name="Lien hypertexte visité" xfId="24328" builtinId="9" hidden="1"/>
    <cellStyle name="Lien hypertexte visité" xfId="24332" builtinId="9" hidden="1"/>
    <cellStyle name="Lien hypertexte visité" xfId="24336" builtinId="9" hidden="1"/>
    <cellStyle name="Lien hypertexte visité" xfId="24340" builtinId="9" hidden="1"/>
    <cellStyle name="Lien hypertexte visité" xfId="24344" builtinId="9" hidden="1"/>
    <cellStyle name="Lien hypertexte visité" xfId="24348" builtinId="9" hidden="1"/>
    <cellStyle name="Lien hypertexte visité" xfId="24352" builtinId="9" hidden="1"/>
    <cellStyle name="Lien hypertexte visité" xfId="24356" builtinId="9" hidden="1"/>
    <cellStyle name="Lien hypertexte visité" xfId="24360" builtinId="9" hidden="1"/>
    <cellStyle name="Lien hypertexte visité" xfId="24364" builtinId="9" hidden="1"/>
    <cellStyle name="Lien hypertexte visité" xfId="24368" builtinId="9" hidden="1"/>
    <cellStyle name="Lien hypertexte visité" xfId="24372" builtinId="9" hidden="1"/>
    <cellStyle name="Lien hypertexte visité" xfId="24376" builtinId="9" hidden="1"/>
    <cellStyle name="Lien hypertexte visité" xfId="24380" builtinId="9" hidden="1"/>
    <cellStyle name="Lien hypertexte visité" xfId="24384" builtinId="9" hidden="1"/>
    <cellStyle name="Lien hypertexte visité" xfId="24388" builtinId="9" hidden="1"/>
    <cellStyle name="Lien hypertexte visité" xfId="24392" builtinId="9" hidden="1"/>
    <cellStyle name="Lien hypertexte visité" xfId="24396" builtinId="9" hidden="1"/>
    <cellStyle name="Lien hypertexte visité" xfId="24400" builtinId="9" hidden="1"/>
    <cellStyle name="Lien hypertexte visité" xfId="24404" builtinId="9" hidden="1"/>
    <cellStyle name="Lien hypertexte visité" xfId="24408" builtinId="9" hidden="1"/>
    <cellStyle name="Lien hypertexte visité" xfId="24412" builtinId="9" hidden="1"/>
    <cellStyle name="Lien hypertexte visité" xfId="24416" builtinId="9" hidden="1"/>
    <cellStyle name="Lien hypertexte visité" xfId="24420" builtinId="9" hidden="1"/>
    <cellStyle name="Lien hypertexte visité" xfId="24424" builtinId="9" hidden="1"/>
    <cellStyle name="Lien hypertexte visité" xfId="24428" builtinId="9" hidden="1"/>
    <cellStyle name="Lien hypertexte visité" xfId="24432" builtinId="9" hidden="1"/>
    <cellStyle name="Lien hypertexte visité" xfId="24436" builtinId="9" hidden="1"/>
    <cellStyle name="Lien hypertexte visité" xfId="24440" builtinId="9" hidden="1"/>
    <cellStyle name="Lien hypertexte visité" xfId="24444" builtinId="9" hidden="1"/>
    <cellStyle name="Lien hypertexte visité" xfId="24448" builtinId="9" hidden="1"/>
    <cellStyle name="Lien hypertexte visité" xfId="24452" builtinId="9" hidden="1"/>
    <cellStyle name="Lien hypertexte visité" xfId="24456" builtinId="9" hidden="1"/>
    <cellStyle name="Lien hypertexte visité" xfId="24460" builtinId="9" hidden="1"/>
    <cellStyle name="Lien hypertexte visité" xfId="24464" builtinId="9" hidden="1"/>
    <cellStyle name="Lien hypertexte visité" xfId="24468" builtinId="9" hidden="1"/>
    <cellStyle name="Lien hypertexte visité" xfId="24472" builtinId="9" hidden="1"/>
    <cellStyle name="Lien hypertexte visité" xfId="24476" builtinId="9" hidden="1"/>
    <cellStyle name="Lien hypertexte visité" xfId="24480" builtinId="9" hidden="1"/>
    <cellStyle name="Lien hypertexte visité" xfId="24484" builtinId="9" hidden="1"/>
    <cellStyle name="Lien hypertexte visité" xfId="24488" builtinId="9" hidden="1"/>
    <cellStyle name="Lien hypertexte visité" xfId="24492" builtinId="9" hidden="1"/>
    <cellStyle name="Lien hypertexte visité" xfId="24496" builtinId="9" hidden="1"/>
    <cellStyle name="Lien hypertexte visité" xfId="24500" builtinId="9" hidden="1"/>
    <cellStyle name="Lien hypertexte visité" xfId="24504" builtinId="9" hidden="1"/>
    <cellStyle name="Lien hypertexte visité" xfId="24508" builtinId="9" hidden="1"/>
    <cellStyle name="Lien hypertexte visité" xfId="24512" builtinId="9" hidden="1"/>
    <cellStyle name="Lien hypertexte visité" xfId="24516" builtinId="9" hidden="1"/>
    <cellStyle name="Lien hypertexte visité" xfId="24520" builtinId="9" hidden="1"/>
    <cellStyle name="Lien hypertexte visité" xfId="24524" builtinId="9" hidden="1"/>
    <cellStyle name="Lien hypertexte visité" xfId="24528" builtinId="9" hidden="1"/>
    <cellStyle name="Lien hypertexte visité" xfId="24532" builtinId="9" hidden="1"/>
    <cellStyle name="Lien hypertexte visité" xfId="24536" builtinId="9" hidden="1"/>
    <cellStyle name="Lien hypertexte visité" xfId="24540" builtinId="9" hidden="1"/>
    <cellStyle name="Lien hypertexte visité" xfId="24544" builtinId="9" hidden="1"/>
    <cellStyle name="Lien hypertexte visité" xfId="24548" builtinId="9" hidden="1"/>
    <cellStyle name="Lien hypertexte visité" xfId="24552" builtinId="9" hidden="1"/>
    <cellStyle name="Lien hypertexte visité" xfId="24556" builtinId="9" hidden="1"/>
    <cellStyle name="Lien hypertexte visité" xfId="24560" builtinId="9" hidden="1"/>
    <cellStyle name="Lien hypertexte visité" xfId="24564" builtinId="9" hidden="1"/>
    <cellStyle name="Lien hypertexte visité" xfId="24568" builtinId="9" hidden="1"/>
    <cellStyle name="Lien hypertexte visité" xfId="24572" builtinId="9" hidden="1"/>
    <cellStyle name="Lien hypertexte visité" xfId="24576" builtinId="9" hidden="1"/>
    <cellStyle name="Lien hypertexte visité" xfId="24580" builtinId="9" hidden="1"/>
    <cellStyle name="Lien hypertexte visité" xfId="24584" builtinId="9" hidden="1"/>
    <cellStyle name="Lien hypertexte visité" xfId="24588" builtinId="9" hidden="1"/>
    <cellStyle name="Lien hypertexte visité" xfId="24592" builtinId="9" hidden="1"/>
    <cellStyle name="Lien hypertexte visité" xfId="24596" builtinId="9" hidden="1"/>
    <cellStyle name="Lien hypertexte visité" xfId="24600" builtinId="9" hidden="1"/>
    <cellStyle name="Lien hypertexte visité" xfId="24604" builtinId="9" hidden="1"/>
    <cellStyle name="Lien hypertexte visité" xfId="24608" builtinId="9" hidden="1"/>
    <cellStyle name="Lien hypertexte visité" xfId="24612" builtinId="9" hidden="1"/>
    <cellStyle name="Lien hypertexte visité" xfId="24610" builtinId="9" hidden="1"/>
    <cellStyle name="Lien hypertexte visité" xfId="24606" builtinId="9" hidden="1"/>
    <cellStyle name="Lien hypertexte visité" xfId="24602" builtinId="9" hidden="1"/>
    <cellStyle name="Lien hypertexte visité" xfId="24598" builtinId="9" hidden="1"/>
    <cellStyle name="Lien hypertexte visité" xfId="24594" builtinId="9" hidden="1"/>
    <cellStyle name="Lien hypertexte visité" xfId="24590" builtinId="9" hidden="1"/>
    <cellStyle name="Lien hypertexte visité" xfId="24586" builtinId="9" hidden="1"/>
    <cellStyle name="Lien hypertexte visité" xfId="24582" builtinId="9" hidden="1"/>
    <cellStyle name="Lien hypertexte visité" xfId="24578" builtinId="9" hidden="1"/>
    <cellStyle name="Lien hypertexte visité" xfId="24574" builtinId="9" hidden="1"/>
    <cellStyle name="Lien hypertexte visité" xfId="24570" builtinId="9" hidden="1"/>
    <cellStyle name="Lien hypertexte visité" xfId="24566" builtinId="9" hidden="1"/>
    <cellStyle name="Lien hypertexte visité" xfId="24562" builtinId="9" hidden="1"/>
    <cellStyle name="Lien hypertexte visité" xfId="24558" builtinId="9" hidden="1"/>
    <cellStyle name="Lien hypertexte visité" xfId="24554" builtinId="9" hidden="1"/>
    <cellStyle name="Lien hypertexte visité" xfId="24550" builtinId="9" hidden="1"/>
    <cellStyle name="Lien hypertexte visité" xfId="24546" builtinId="9" hidden="1"/>
    <cellStyle name="Lien hypertexte visité" xfId="24542" builtinId="9" hidden="1"/>
    <cellStyle name="Lien hypertexte visité" xfId="24538" builtinId="9" hidden="1"/>
    <cellStyle name="Lien hypertexte visité" xfId="24534" builtinId="9" hidden="1"/>
    <cellStyle name="Lien hypertexte visité" xfId="24530" builtinId="9" hidden="1"/>
    <cellStyle name="Lien hypertexte visité" xfId="24526" builtinId="9" hidden="1"/>
    <cellStyle name="Lien hypertexte visité" xfId="24522" builtinId="9" hidden="1"/>
    <cellStyle name="Lien hypertexte visité" xfId="24518" builtinId="9" hidden="1"/>
    <cellStyle name="Lien hypertexte visité" xfId="24514" builtinId="9" hidden="1"/>
    <cellStyle name="Lien hypertexte visité" xfId="24510" builtinId="9" hidden="1"/>
    <cellStyle name="Lien hypertexte visité" xfId="24506" builtinId="9" hidden="1"/>
    <cellStyle name="Lien hypertexte visité" xfId="24502" builtinId="9" hidden="1"/>
    <cellStyle name="Lien hypertexte visité" xfId="24498" builtinId="9" hidden="1"/>
    <cellStyle name="Lien hypertexte visité" xfId="24494" builtinId="9" hidden="1"/>
    <cellStyle name="Lien hypertexte visité" xfId="24490" builtinId="9" hidden="1"/>
    <cellStyle name="Lien hypertexte visité" xfId="24486" builtinId="9" hidden="1"/>
    <cellStyle name="Lien hypertexte visité" xfId="24482" builtinId="9" hidden="1"/>
    <cellStyle name="Lien hypertexte visité" xfId="24478" builtinId="9" hidden="1"/>
    <cellStyle name="Lien hypertexte visité" xfId="24474" builtinId="9" hidden="1"/>
    <cellStyle name="Lien hypertexte visité" xfId="24470" builtinId="9" hidden="1"/>
    <cellStyle name="Lien hypertexte visité" xfId="24466" builtinId="9" hidden="1"/>
    <cellStyle name="Lien hypertexte visité" xfId="24462" builtinId="9" hidden="1"/>
    <cellStyle name="Lien hypertexte visité" xfId="24458" builtinId="9" hidden="1"/>
    <cellStyle name="Lien hypertexte visité" xfId="24454" builtinId="9" hidden="1"/>
    <cellStyle name="Lien hypertexte visité" xfId="24450" builtinId="9" hidden="1"/>
    <cellStyle name="Lien hypertexte visité" xfId="24446" builtinId="9" hidden="1"/>
    <cellStyle name="Lien hypertexte visité" xfId="24442" builtinId="9" hidden="1"/>
    <cellStyle name="Lien hypertexte visité" xfId="24438" builtinId="9" hidden="1"/>
    <cellStyle name="Lien hypertexte visité" xfId="24434" builtinId="9" hidden="1"/>
    <cellStyle name="Lien hypertexte visité" xfId="24430" builtinId="9" hidden="1"/>
    <cellStyle name="Lien hypertexte visité" xfId="24426" builtinId="9" hidden="1"/>
    <cellStyle name="Lien hypertexte visité" xfId="24422" builtinId="9" hidden="1"/>
    <cellStyle name="Lien hypertexte visité" xfId="24418" builtinId="9" hidden="1"/>
    <cellStyle name="Lien hypertexte visité" xfId="24414" builtinId="9" hidden="1"/>
    <cellStyle name="Lien hypertexte visité" xfId="24410" builtinId="9" hidden="1"/>
    <cellStyle name="Lien hypertexte visité" xfId="24406" builtinId="9" hidden="1"/>
    <cellStyle name="Lien hypertexte visité" xfId="24402" builtinId="9" hidden="1"/>
    <cellStyle name="Lien hypertexte visité" xfId="24398" builtinId="9" hidden="1"/>
    <cellStyle name="Lien hypertexte visité" xfId="24394" builtinId="9" hidden="1"/>
    <cellStyle name="Lien hypertexte visité" xfId="24390" builtinId="9" hidden="1"/>
    <cellStyle name="Lien hypertexte visité" xfId="24386" builtinId="9" hidden="1"/>
    <cellStyle name="Lien hypertexte visité" xfId="24382" builtinId="9" hidden="1"/>
    <cellStyle name="Lien hypertexte visité" xfId="24378" builtinId="9" hidden="1"/>
    <cellStyle name="Lien hypertexte visité" xfId="24374" builtinId="9" hidden="1"/>
    <cellStyle name="Lien hypertexte visité" xfId="24370" builtinId="9" hidden="1"/>
    <cellStyle name="Lien hypertexte visité" xfId="24366" builtinId="9" hidden="1"/>
    <cellStyle name="Lien hypertexte visité" xfId="24362" builtinId="9" hidden="1"/>
    <cellStyle name="Lien hypertexte visité" xfId="24358" builtinId="9" hidden="1"/>
    <cellStyle name="Lien hypertexte visité" xfId="24354" builtinId="9" hidden="1"/>
    <cellStyle name="Lien hypertexte visité" xfId="24350" builtinId="9" hidden="1"/>
    <cellStyle name="Lien hypertexte visité" xfId="24346" builtinId="9" hidden="1"/>
    <cellStyle name="Lien hypertexte visité" xfId="24342" builtinId="9" hidden="1"/>
    <cellStyle name="Lien hypertexte visité" xfId="24338" builtinId="9" hidden="1"/>
    <cellStyle name="Lien hypertexte visité" xfId="24334" builtinId="9" hidden="1"/>
    <cellStyle name="Lien hypertexte visité" xfId="24330" builtinId="9" hidden="1"/>
    <cellStyle name="Lien hypertexte visité" xfId="24326" builtinId="9" hidden="1"/>
    <cellStyle name="Lien hypertexte visité" xfId="24322" builtinId="9" hidden="1"/>
    <cellStyle name="Lien hypertexte visité" xfId="24318" builtinId="9" hidden="1"/>
    <cellStyle name="Lien hypertexte visité" xfId="24314" builtinId="9" hidden="1"/>
    <cellStyle name="Lien hypertexte visité" xfId="24310" builtinId="9" hidden="1"/>
    <cellStyle name="Lien hypertexte visité" xfId="24306" builtinId="9" hidden="1"/>
    <cellStyle name="Lien hypertexte visité" xfId="24302" builtinId="9" hidden="1"/>
    <cellStyle name="Lien hypertexte visité" xfId="24298" builtinId="9" hidden="1"/>
    <cellStyle name="Lien hypertexte visité" xfId="24294" builtinId="9" hidden="1"/>
    <cellStyle name="Lien hypertexte visité" xfId="24290" builtinId="9" hidden="1"/>
    <cellStyle name="Lien hypertexte visité" xfId="24286" builtinId="9" hidden="1"/>
    <cellStyle name="Lien hypertexte visité" xfId="24282" builtinId="9" hidden="1"/>
    <cellStyle name="Lien hypertexte visité" xfId="24278" builtinId="9" hidden="1"/>
    <cellStyle name="Lien hypertexte visité" xfId="24274" builtinId="9" hidden="1"/>
    <cellStyle name="Lien hypertexte visité" xfId="24270" builtinId="9" hidden="1"/>
    <cellStyle name="Lien hypertexte visité" xfId="24266" builtinId="9" hidden="1"/>
    <cellStyle name="Lien hypertexte visité" xfId="24262" builtinId="9" hidden="1"/>
    <cellStyle name="Lien hypertexte visité" xfId="24258" builtinId="9" hidden="1"/>
    <cellStyle name="Lien hypertexte visité" xfId="24254" builtinId="9" hidden="1"/>
    <cellStyle name="Lien hypertexte visité" xfId="24250" builtinId="9" hidden="1"/>
    <cellStyle name="Lien hypertexte visité" xfId="24246" builtinId="9" hidden="1"/>
    <cellStyle name="Lien hypertexte visité" xfId="24242" builtinId="9" hidden="1"/>
    <cellStyle name="Lien hypertexte visité" xfId="24238" builtinId="9" hidden="1"/>
    <cellStyle name="Lien hypertexte visité" xfId="24234" builtinId="9" hidden="1"/>
    <cellStyle name="Lien hypertexte visité" xfId="24230" builtinId="9" hidden="1"/>
    <cellStyle name="Lien hypertexte visité" xfId="24226" builtinId="9" hidden="1"/>
    <cellStyle name="Lien hypertexte visité" xfId="24222" builtinId="9" hidden="1"/>
    <cellStyle name="Lien hypertexte visité" xfId="24218" builtinId="9" hidden="1"/>
    <cellStyle name="Lien hypertexte visité" xfId="24214" builtinId="9" hidden="1"/>
    <cellStyle name="Lien hypertexte visité" xfId="24210" builtinId="9" hidden="1"/>
    <cellStyle name="Lien hypertexte visité" xfId="24206" builtinId="9" hidden="1"/>
    <cellStyle name="Lien hypertexte visité" xfId="24202" builtinId="9" hidden="1"/>
    <cellStyle name="Lien hypertexte visité" xfId="24198" builtinId="9" hidden="1"/>
    <cellStyle name="Lien hypertexte visité" xfId="24194" builtinId="9" hidden="1"/>
    <cellStyle name="Lien hypertexte visité" xfId="24190" builtinId="9" hidden="1"/>
    <cellStyle name="Lien hypertexte visité" xfId="24186" builtinId="9" hidden="1"/>
    <cellStyle name="Lien hypertexte visité" xfId="24182" builtinId="9" hidden="1"/>
    <cellStyle name="Lien hypertexte visité" xfId="24178" builtinId="9" hidden="1"/>
    <cellStyle name="Lien hypertexte visité" xfId="24174" builtinId="9" hidden="1"/>
    <cellStyle name="Lien hypertexte visité" xfId="24170" builtinId="9" hidden="1"/>
    <cellStyle name="Lien hypertexte visité" xfId="24166" builtinId="9" hidden="1"/>
    <cellStyle name="Lien hypertexte visité" xfId="24162" builtinId="9" hidden="1"/>
    <cellStyle name="Lien hypertexte visité" xfId="24158" builtinId="9" hidden="1"/>
    <cellStyle name="Lien hypertexte visité" xfId="24154" builtinId="9" hidden="1"/>
    <cellStyle name="Lien hypertexte visité" xfId="24150" builtinId="9" hidden="1"/>
    <cellStyle name="Lien hypertexte visité" xfId="24146" builtinId="9" hidden="1"/>
    <cellStyle name="Lien hypertexte visité" xfId="24142" builtinId="9" hidden="1"/>
    <cellStyle name="Lien hypertexte visité" xfId="24138" builtinId="9" hidden="1"/>
    <cellStyle name="Lien hypertexte visité" xfId="24134" builtinId="9" hidden="1"/>
    <cellStyle name="Lien hypertexte visité" xfId="24130" builtinId="9" hidden="1"/>
    <cellStyle name="Lien hypertexte visité" xfId="24126" builtinId="9" hidden="1"/>
    <cellStyle name="Lien hypertexte visité" xfId="24122" builtinId="9" hidden="1"/>
    <cellStyle name="Lien hypertexte visité" xfId="24118" builtinId="9" hidden="1"/>
    <cellStyle name="Lien hypertexte visité" xfId="24114" builtinId="9" hidden="1"/>
    <cellStyle name="Lien hypertexte visité" xfId="24110" builtinId="9" hidden="1"/>
    <cellStyle name="Lien hypertexte visité" xfId="24106" builtinId="9" hidden="1"/>
    <cellStyle name="Lien hypertexte visité" xfId="24102" builtinId="9" hidden="1"/>
    <cellStyle name="Lien hypertexte visité" xfId="24098" builtinId="9" hidden="1"/>
    <cellStyle name="Lien hypertexte visité" xfId="24094" builtinId="9" hidden="1"/>
    <cellStyle name="Lien hypertexte visité" xfId="24090" builtinId="9" hidden="1"/>
    <cellStyle name="Lien hypertexte visité" xfId="24086" builtinId="9" hidden="1"/>
    <cellStyle name="Lien hypertexte visité" xfId="24082" builtinId="9" hidden="1"/>
    <cellStyle name="Lien hypertexte visité" xfId="24078" builtinId="9" hidden="1"/>
    <cellStyle name="Lien hypertexte visité" xfId="24074" builtinId="9" hidden="1"/>
    <cellStyle name="Lien hypertexte visité" xfId="24070" builtinId="9" hidden="1"/>
    <cellStyle name="Lien hypertexte visité" xfId="24066" builtinId="9" hidden="1"/>
    <cellStyle name="Lien hypertexte visité" xfId="24062" builtinId="9" hidden="1"/>
    <cellStyle name="Lien hypertexte visité" xfId="24058" builtinId="9" hidden="1"/>
    <cellStyle name="Lien hypertexte visité" xfId="24054" builtinId="9" hidden="1"/>
    <cellStyle name="Lien hypertexte visité" xfId="24050" builtinId="9" hidden="1"/>
    <cellStyle name="Lien hypertexte visité" xfId="24046" builtinId="9" hidden="1"/>
    <cellStyle name="Lien hypertexte visité" xfId="24042" builtinId="9" hidden="1"/>
    <cellStyle name="Lien hypertexte visité" xfId="24038" builtinId="9" hidden="1"/>
    <cellStyle name="Lien hypertexte visité" xfId="24034" builtinId="9" hidden="1"/>
    <cellStyle name="Lien hypertexte visité" xfId="24030" builtinId="9" hidden="1"/>
    <cellStyle name="Lien hypertexte visité" xfId="24026" builtinId="9" hidden="1"/>
    <cellStyle name="Lien hypertexte visité" xfId="24022" builtinId="9" hidden="1"/>
    <cellStyle name="Lien hypertexte visité" xfId="24018" builtinId="9" hidden="1"/>
    <cellStyle name="Lien hypertexte visité" xfId="24014" builtinId="9" hidden="1"/>
    <cellStyle name="Lien hypertexte visité" xfId="24010" builtinId="9" hidden="1"/>
    <cellStyle name="Lien hypertexte visité" xfId="24006" builtinId="9" hidden="1"/>
    <cellStyle name="Lien hypertexte visité" xfId="24002" builtinId="9" hidden="1"/>
    <cellStyle name="Lien hypertexte visité" xfId="23998" builtinId="9" hidden="1"/>
    <cellStyle name="Lien hypertexte visité" xfId="23994" builtinId="9" hidden="1"/>
    <cellStyle name="Lien hypertexte visité" xfId="23990" builtinId="9" hidden="1"/>
    <cellStyle name="Lien hypertexte visité" xfId="23986" builtinId="9" hidden="1"/>
    <cellStyle name="Lien hypertexte visité" xfId="23982" builtinId="9" hidden="1"/>
    <cellStyle name="Lien hypertexte visité" xfId="23978" builtinId="9" hidden="1"/>
    <cellStyle name="Lien hypertexte visité" xfId="23974" builtinId="9" hidden="1"/>
    <cellStyle name="Lien hypertexte visité" xfId="23970" builtinId="9" hidden="1"/>
    <cellStyle name="Lien hypertexte visité" xfId="23966" builtinId="9" hidden="1"/>
    <cellStyle name="Lien hypertexte visité" xfId="23962" builtinId="9" hidden="1"/>
    <cellStyle name="Lien hypertexte visité" xfId="23958" builtinId="9" hidden="1"/>
    <cellStyle name="Lien hypertexte visité" xfId="23954" builtinId="9" hidden="1"/>
    <cellStyle name="Lien hypertexte visité" xfId="23950" builtinId="9" hidden="1"/>
    <cellStyle name="Lien hypertexte visité" xfId="23946" builtinId="9" hidden="1"/>
    <cellStyle name="Lien hypertexte visité" xfId="23942" builtinId="9" hidden="1"/>
    <cellStyle name="Lien hypertexte visité" xfId="23938" builtinId="9" hidden="1"/>
    <cellStyle name="Lien hypertexte visité" xfId="23934" builtinId="9" hidden="1"/>
    <cellStyle name="Lien hypertexte visité" xfId="23930" builtinId="9" hidden="1"/>
    <cellStyle name="Lien hypertexte visité" xfId="23926" builtinId="9" hidden="1"/>
    <cellStyle name="Lien hypertexte visité" xfId="23922" builtinId="9" hidden="1"/>
    <cellStyle name="Lien hypertexte visité" xfId="23918" builtinId="9" hidden="1"/>
    <cellStyle name="Lien hypertexte visité" xfId="23914" builtinId="9" hidden="1"/>
    <cellStyle name="Lien hypertexte visité" xfId="23910" builtinId="9" hidden="1"/>
    <cellStyle name="Lien hypertexte visité" xfId="23906" builtinId="9" hidden="1"/>
    <cellStyle name="Lien hypertexte visité" xfId="23902" builtinId="9" hidden="1"/>
    <cellStyle name="Lien hypertexte visité" xfId="23898" builtinId="9" hidden="1"/>
    <cellStyle name="Lien hypertexte visité" xfId="23894" builtinId="9" hidden="1"/>
    <cellStyle name="Lien hypertexte visité" xfId="23890" builtinId="9" hidden="1"/>
    <cellStyle name="Lien hypertexte visité" xfId="23886" builtinId="9" hidden="1"/>
    <cellStyle name="Lien hypertexte visité" xfId="23882" builtinId="9" hidden="1"/>
    <cellStyle name="Lien hypertexte visité" xfId="23878" builtinId="9" hidden="1"/>
    <cellStyle name="Lien hypertexte visité" xfId="23874" builtinId="9" hidden="1"/>
    <cellStyle name="Lien hypertexte visité" xfId="23870" builtinId="9" hidden="1"/>
    <cellStyle name="Lien hypertexte visité" xfId="23866" builtinId="9" hidden="1"/>
    <cellStyle name="Lien hypertexte visité" xfId="23862" builtinId="9" hidden="1"/>
    <cellStyle name="Lien hypertexte visité" xfId="23858" builtinId="9" hidden="1"/>
    <cellStyle name="Lien hypertexte visité" xfId="23854" builtinId="9" hidden="1"/>
    <cellStyle name="Lien hypertexte visité" xfId="23850" builtinId="9" hidden="1"/>
    <cellStyle name="Lien hypertexte visité" xfId="23846" builtinId="9" hidden="1"/>
    <cellStyle name="Lien hypertexte visité" xfId="23842" builtinId="9" hidden="1"/>
    <cellStyle name="Lien hypertexte visité" xfId="23838" builtinId="9" hidden="1"/>
    <cellStyle name="Lien hypertexte visité" xfId="23834" builtinId="9" hidden="1"/>
    <cellStyle name="Lien hypertexte visité" xfId="23830" builtinId="9" hidden="1"/>
    <cellStyle name="Lien hypertexte visité" xfId="23826" builtinId="9" hidden="1"/>
    <cellStyle name="Lien hypertexte visité" xfId="23822" builtinId="9" hidden="1"/>
    <cellStyle name="Lien hypertexte visité" xfId="23818" builtinId="9" hidden="1"/>
    <cellStyle name="Lien hypertexte visité" xfId="23814" builtinId="9" hidden="1"/>
    <cellStyle name="Lien hypertexte visité" xfId="23810" builtinId="9" hidden="1"/>
    <cellStyle name="Lien hypertexte visité" xfId="23806" builtinId="9" hidden="1"/>
    <cellStyle name="Lien hypertexte visité" xfId="23802" builtinId="9" hidden="1"/>
    <cellStyle name="Lien hypertexte visité" xfId="23798" builtinId="9" hidden="1"/>
    <cellStyle name="Lien hypertexte visité" xfId="23794" builtinId="9" hidden="1"/>
    <cellStyle name="Lien hypertexte visité" xfId="23790" builtinId="9" hidden="1"/>
    <cellStyle name="Lien hypertexte visité" xfId="23786" builtinId="9" hidden="1"/>
    <cellStyle name="Lien hypertexte visité" xfId="23782" builtinId="9" hidden="1"/>
    <cellStyle name="Lien hypertexte visité" xfId="23778" builtinId="9" hidden="1"/>
    <cellStyle name="Lien hypertexte visité" xfId="23774" builtinId="9" hidden="1"/>
    <cellStyle name="Lien hypertexte visité" xfId="23770" builtinId="9" hidden="1"/>
    <cellStyle name="Lien hypertexte visité" xfId="23766" builtinId="9" hidden="1"/>
    <cellStyle name="Lien hypertexte visité" xfId="23762" builtinId="9" hidden="1"/>
    <cellStyle name="Lien hypertexte visité" xfId="23758" builtinId="9" hidden="1"/>
    <cellStyle name="Lien hypertexte visité" xfId="23754" builtinId="9" hidden="1"/>
    <cellStyle name="Lien hypertexte visité" xfId="23750" builtinId="9" hidden="1"/>
    <cellStyle name="Lien hypertexte visité" xfId="23746" builtinId="9" hidden="1"/>
    <cellStyle name="Lien hypertexte visité" xfId="23742" builtinId="9" hidden="1"/>
    <cellStyle name="Lien hypertexte visité" xfId="23738" builtinId="9" hidden="1"/>
    <cellStyle name="Lien hypertexte visité" xfId="23734" builtinId="9" hidden="1"/>
    <cellStyle name="Lien hypertexte visité" xfId="23730" builtinId="9" hidden="1"/>
    <cellStyle name="Lien hypertexte visité" xfId="23726" builtinId="9" hidden="1"/>
    <cellStyle name="Lien hypertexte visité" xfId="23722" builtinId="9" hidden="1"/>
    <cellStyle name="Lien hypertexte visité" xfId="23718" builtinId="9" hidden="1"/>
    <cellStyle name="Lien hypertexte visité" xfId="23714" builtinId="9" hidden="1"/>
    <cellStyle name="Lien hypertexte visité" xfId="23710" builtinId="9" hidden="1"/>
    <cellStyle name="Lien hypertexte visité" xfId="23706" builtinId="9" hidden="1"/>
    <cellStyle name="Lien hypertexte visité" xfId="23702" builtinId="9" hidden="1"/>
    <cellStyle name="Lien hypertexte visité" xfId="23698" builtinId="9" hidden="1"/>
    <cellStyle name="Lien hypertexte visité" xfId="23694" builtinId="9" hidden="1"/>
    <cellStyle name="Lien hypertexte visité" xfId="23690" builtinId="9" hidden="1"/>
    <cellStyle name="Lien hypertexte visité" xfId="23686" builtinId="9" hidden="1"/>
    <cellStyle name="Lien hypertexte visité" xfId="23682" builtinId="9" hidden="1"/>
    <cellStyle name="Lien hypertexte visité" xfId="23678" builtinId="9" hidden="1"/>
    <cellStyle name="Lien hypertexte visité" xfId="23674" builtinId="9" hidden="1"/>
    <cellStyle name="Lien hypertexte visité" xfId="23670" builtinId="9" hidden="1"/>
    <cellStyle name="Lien hypertexte visité" xfId="23666" builtinId="9" hidden="1"/>
    <cellStyle name="Lien hypertexte visité" xfId="23662" builtinId="9" hidden="1"/>
    <cellStyle name="Lien hypertexte visité" xfId="23658" builtinId="9" hidden="1"/>
    <cellStyle name="Lien hypertexte visité" xfId="23654" builtinId="9" hidden="1"/>
    <cellStyle name="Lien hypertexte visité" xfId="23650" builtinId="9" hidden="1"/>
    <cellStyle name="Lien hypertexte visité" xfId="23646" builtinId="9" hidden="1"/>
    <cellStyle name="Lien hypertexte visité" xfId="23642" builtinId="9" hidden="1"/>
    <cellStyle name="Lien hypertexte visité" xfId="23638" builtinId="9" hidden="1"/>
    <cellStyle name="Lien hypertexte visité" xfId="23634" builtinId="9" hidden="1"/>
    <cellStyle name="Lien hypertexte visité" xfId="23630" builtinId="9" hidden="1"/>
    <cellStyle name="Lien hypertexte visité" xfId="23626" builtinId="9" hidden="1"/>
    <cellStyle name="Lien hypertexte visité" xfId="23622" builtinId="9" hidden="1"/>
    <cellStyle name="Lien hypertexte visité" xfId="23618" builtinId="9" hidden="1"/>
    <cellStyle name="Lien hypertexte visité" xfId="23614" builtinId="9" hidden="1"/>
    <cellStyle name="Lien hypertexte visité" xfId="23610" builtinId="9" hidden="1"/>
    <cellStyle name="Lien hypertexte visité" xfId="23606" builtinId="9" hidden="1"/>
    <cellStyle name="Lien hypertexte visité" xfId="23602" builtinId="9" hidden="1"/>
    <cellStyle name="Lien hypertexte visité" xfId="23598" builtinId="9" hidden="1"/>
    <cellStyle name="Lien hypertexte visité" xfId="23594" builtinId="9" hidden="1"/>
    <cellStyle name="Lien hypertexte visité" xfId="23590" builtinId="9" hidden="1"/>
    <cellStyle name="Lien hypertexte visité" xfId="23586" builtinId="9" hidden="1"/>
    <cellStyle name="Lien hypertexte visité" xfId="23582" builtinId="9" hidden="1"/>
    <cellStyle name="Lien hypertexte visité" xfId="23578" builtinId="9" hidden="1"/>
    <cellStyle name="Lien hypertexte visité" xfId="23574" builtinId="9" hidden="1"/>
    <cellStyle name="Lien hypertexte visité" xfId="23570" builtinId="9" hidden="1"/>
    <cellStyle name="Lien hypertexte visité" xfId="23566" builtinId="9" hidden="1"/>
    <cellStyle name="Lien hypertexte visité" xfId="23562" builtinId="9" hidden="1"/>
    <cellStyle name="Lien hypertexte visité" xfId="23558" builtinId="9" hidden="1"/>
    <cellStyle name="Lien hypertexte visité" xfId="23554" builtinId="9" hidden="1"/>
    <cellStyle name="Lien hypertexte visité" xfId="23550" builtinId="9" hidden="1"/>
    <cellStyle name="Lien hypertexte visité" xfId="23546" builtinId="9" hidden="1"/>
    <cellStyle name="Lien hypertexte visité" xfId="23542" builtinId="9" hidden="1"/>
    <cellStyle name="Lien hypertexte visité" xfId="23538" builtinId="9" hidden="1"/>
    <cellStyle name="Lien hypertexte visité" xfId="23534" builtinId="9" hidden="1"/>
    <cellStyle name="Lien hypertexte visité" xfId="23530" builtinId="9" hidden="1"/>
    <cellStyle name="Lien hypertexte visité" xfId="23526" builtinId="9" hidden="1"/>
    <cellStyle name="Lien hypertexte visité" xfId="23522" builtinId="9" hidden="1"/>
    <cellStyle name="Lien hypertexte visité" xfId="23518" builtinId="9" hidden="1"/>
    <cellStyle name="Lien hypertexte visité" xfId="23514" builtinId="9" hidden="1"/>
    <cellStyle name="Lien hypertexte visité" xfId="23510" builtinId="9" hidden="1"/>
    <cellStyle name="Lien hypertexte visité" xfId="23506" builtinId="9" hidden="1"/>
    <cellStyle name="Lien hypertexte visité" xfId="23502" builtinId="9" hidden="1"/>
    <cellStyle name="Lien hypertexte visité" xfId="23498" builtinId="9" hidden="1"/>
    <cellStyle name="Lien hypertexte visité" xfId="23494" builtinId="9" hidden="1"/>
    <cellStyle name="Lien hypertexte visité" xfId="23490" builtinId="9" hidden="1"/>
    <cellStyle name="Lien hypertexte visité" xfId="23486" builtinId="9" hidden="1"/>
    <cellStyle name="Lien hypertexte visité" xfId="23482" builtinId="9" hidden="1"/>
    <cellStyle name="Lien hypertexte visité" xfId="23478" builtinId="9" hidden="1"/>
    <cellStyle name="Lien hypertexte visité" xfId="23474" builtinId="9" hidden="1"/>
    <cellStyle name="Lien hypertexte visité" xfId="23470" builtinId="9" hidden="1"/>
    <cellStyle name="Lien hypertexte visité" xfId="23466" builtinId="9" hidden="1"/>
    <cellStyle name="Lien hypertexte visité" xfId="23462" builtinId="9" hidden="1"/>
    <cellStyle name="Lien hypertexte visité" xfId="23458" builtinId="9" hidden="1"/>
    <cellStyle name="Lien hypertexte visité" xfId="23454" builtinId="9" hidden="1"/>
    <cellStyle name="Lien hypertexte visité" xfId="23450" builtinId="9" hidden="1"/>
    <cellStyle name="Lien hypertexte visité" xfId="23446" builtinId="9" hidden="1"/>
    <cellStyle name="Lien hypertexte visité" xfId="23442" builtinId="9" hidden="1"/>
    <cellStyle name="Lien hypertexte visité" xfId="23438" builtinId="9" hidden="1"/>
    <cellStyle name="Lien hypertexte visité" xfId="23434" builtinId="9" hidden="1"/>
    <cellStyle name="Lien hypertexte visité" xfId="23430" builtinId="9" hidden="1"/>
    <cellStyle name="Lien hypertexte visité" xfId="23426" builtinId="9" hidden="1"/>
    <cellStyle name="Lien hypertexte visité" xfId="23422" builtinId="9" hidden="1"/>
    <cellStyle name="Lien hypertexte visité" xfId="23418" builtinId="9" hidden="1"/>
    <cellStyle name="Lien hypertexte visité" xfId="23414" builtinId="9" hidden="1"/>
    <cellStyle name="Lien hypertexte visité" xfId="23410" builtinId="9" hidden="1"/>
    <cellStyle name="Lien hypertexte visité" xfId="23406" builtinId="9" hidden="1"/>
    <cellStyle name="Lien hypertexte visité" xfId="23402" builtinId="9" hidden="1"/>
    <cellStyle name="Lien hypertexte visité" xfId="23398" builtinId="9" hidden="1"/>
    <cellStyle name="Lien hypertexte visité" xfId="23394" builtinId="9" hidden="1"/>
    <cellStyle name="Lien hypertexte visité" xfId="23390" builtinId="9" hidden="1"/>
    <cellStyle name="Lien hypertexte visité" xfId="23386" builtinId="9" hidden="1"/>
    <cellStyle name="Lien hypertexte visité" xfId="23382" builtinId="9" hidden="1"/>
    <cellStyle name="Lien hypertexte visité" xfId="23378" builtinId="9" hidden="1"/>
    <cellStyle name="Lien hypertexte visité" xfId="23374" builtinId="9" hidden="1"/>
    <cellStyle name="Lien hypertexte visité" xfId="23370" builtinId="9" hidden="1"/>
    <cellStyle name="Lien hypertexte visité" xfId="23366" builtinId="9" hidden="1"/>
    <cellStyle name="Lien hypertexte visité" xfId="23362" builtinId="9" hidden="1"/>
    <cellStyle name="Lien hypertexte visité" xfId="23358" builtinId="9" hidden="1"/>
    <cellStyle name="Lien hypertexte visité" xfId="23354" builtinId="9" hidden="1"/>
    <cellStyle name="Lien hypertexte visité" xfId="23350" builtinId="9" hidden="1"/>
    <cellStyle name="Lien hypertexte visité" xfId="23346" builtinId="9" hidden="1"/>
    <cellStyle name="Lien hypertexte visité" xfId="23342" builtinId="9" hidden="1"/>
    <cellStyle name="Lien hypertexte visité" xfId="23338" builtinId="9" hidden="1"/>
    <cellStyle name="Lien hypertexte visité" xfId="23334" builtinId="9" hidden="1"/>
    <cellStyle name="Lien hypertexte visité" xfId="23330" builtinId="9" hidden="1"/>
    <cellStyle name="Lien hypertexte visité" xfId="23326" builtinId="9" hidden="1"/>
    <cellStyle name="Lien hypertexte visité" xfId="23322" builtinId="9" hidden="1"/>
    <cellStyle name="Lien hypertexte visité" xfId="23318" builtinId="9" hidden="1"/>
    <cellStyle name="Lien hypertexte visité" xfId="23314" builtinId="9" hidden="1"/>
    <cellStyle name="Lien hypertexte visité" xfId="23310" builtinId="9" hidden="1"/>
    <cellStyle name="Lien hypertexte visité" xfId="23306" builtinId="9" hidden="1"/>
    <cellStyle name="Lien hypertexte visité" xfId="23302" builtinId="9" hidden="1"/>
    <cellStyle name="Lien hypertexte visité" xfId="23298" builtinId="9" hidden="1"/>
    <cellStyle name="Lien hypertexte visité" xfId="23294" builtinId="9" hidden="1"/>
    <cellStyle name="Lien hypertexte visité" xfId="23290" builtinId="9" hidden="1"/>
    <cellStyle name="Lien hypertexte visité" xfId="23286" builtinId="9" hidden="1"/>
    <cellStyle name="Lien hypertexte visité" xfId="23282" builtinId="9" hidden="1"/>
    <cellStyle name="Lien hypertexte visité" xfId="23278" builtinId="9" hidden="1"/>
    <cellStyle name="Lien hypertexte visité" xfId="23274" builtinId="9" hidden="1"/>
    <cellStyle name="Lien hypertexte visité" xfId="23270" builtinId="9" hidden="1"/>
    <cellStyle name="Lien hypertexte visité" xfId="23266" builtinId="9" hidden="1"/>
    <cellStyle name="Lien hypertexte visité" xfId="23262" builtinId="9" hidden="1"/>
    <cellStyle name="Lien hypertexte visité" xfId="23258" builtinId="9" hidden="1"/>
    <cellStyle name="Lien hypertexte visité" xfId="23254" builtinId="9" hidden="1"/>
    <cellStyle name="Lien hypertexte visité" xfId="23250" builtinId="9" hidden="1"/>
    <cellStyle name="Lien hypertexte visité" xfId="23246" builtinId="9" hidden="1"/>
    <cellStyle name="Lien hypertexte visité" xfId="23242" builtinId="9" hidden="1"/>
    <cellStyle name="Lien hypertexte visité" xfId="23238" builtinId="9" hidden="1"/>
    <cellStyle name="Lien hypertexte visité" xfId="23234" builtinId="9" hidden="1"/>
    <cellStyle name="Lien hypertexte visité" xfId="23230" builtinId="9" hidden="1"/>
    <cellStyle name="Lien hypertexte visité" xfId="23226" builtinId="9" hidden="1"/>
    <cellStyle name="Lien hypertexte visité" xfId="23222" builtinId="9" hidden="1"/>
    <cellStyle name="Lien hypertexte visité" xfId="23218" builtinId="9" hidden="1"/>
    <cellStyle name="Lien hypertexte visité" xfId="23214" builtinId="9" hidden="1"/>
    <cellStyle name="Lien hypertexte visité" xfId="23210" builtinId="9" hidden="1"/>
    <cellStyle name="Lien hypertexte visité" xfId="23206" builtinId="9" hidden="1"/>
    <cellStyle name="Lien hypertexte visité" xfId="23202" builtinId="9" hidden="1"/>
    <cellStyle name="Lien hypertexte visité" xfId="23198" builtinId="9" hidden="1"/>
    <cellStyle name="Lien hypertexte visité" xfId="23194" builtinId="9" hidden="1"/>
    <cellStyle name="Lien hypertexte visité" xfId="23190" builtinId="9" hidden="1"/>
    <cellStyle name="Lien hypertexte visité" xfId="23186" builtinId="9" hidden="1"/>
    <cellStyle name="Lien hypertexte visité" xfId="23182" builtinId="9" hidden="1"/>
    <cellStyle name="Lien hypertexte visité" xfId="23178" builtinId="9" hidden="1"/>
    <cellStyle name="Lien hypertexte visité" xfId="23174" builtinId="9" hidden="1"/>
    <cellStyle name="Lien hypertexte visité" xfId="23170" builtinId="9" hidden="1"/>
    <cellStyle name="Lien hypertexte visité" xfId="23166" builtinId="9" hidden="1"/>
    <cellStyle name="Lien hypertexte visité" xfId="23162" builtinId="9" hidden="1"/>
    <cellStyle name="Lien hypertexte visité" xfId="23158" builtinId="9" hidden="1"/>
    <cellStyle name="Lien hypertexte visité" xfId="23154" builtinId="9" hidden="1"/>
    <cellStyle name="Lien hypertexte visité" xfId="23150" builtinId="9" hidden="1"/>
    <cellStyle name="Lien hypertexte visité" xfId="23146" builtinId="9" hidden="1"/>
    <cellStyle name="Lien hypertexte visité" xfId="23142" builtinId="9" hidden="1"/>
    <cellStyle name="Lien hypertexte visité" xfId="23138" builtinId="9" hidden="1"/>
    <cellStyle name="Lien hypertexte visité" xfId="23134" builtinId="9" hidden="1"/>
    <cellStyle name="Lien hypertexte visité" xfId="23130" builtinId="9" hidden="1"/>
    <cellStyle name="Lien hypertexte visité" xfId="23126" builtinId="9" hidden="1"/>
    <cellStyle name="Lien hypertexte visité" xfId="23122" builtinId="9" hidden="1"/>
    <cellStyle name="Lien hypertexte visité" xfId="23118" builtinId="9" hidden="1"/>
    <cellStyle name="Lien hypertexte visité" xfId="23114" builtinId="9" hidden="1"/>
    <cellStyle name="Lien hypertexte visité" xfId="23110" builtinId="9" hidden="1"/>
    <cellStyle name="Lien hypertexte visité" xfId="23106" builtinId="9" hidden="1"/>
    <cellStyle name="Lien hypertexte visité" xfId="23102" builtinId="9" hidden="1"/>
    <cellStyle name="Lien hypertexte visité" xfId="23098" builtinId="9" hidden="1"/>
    <cellStyle name="Lien hypertexte visité" xfId="23094" builtinId="9" hidden="1"/>
    <cellStyle name="Lien hypertexte visité" xfId="23090" builtinId="9" hidden="1"/>
    <cellStyle name="Lien hypertexte visité" xfId="23086" builtinId="9" hidden="1"/>
    <cellStyle name="Lien hypertexte visité" xfId="23082" builtinId="9" hidden="1"/>
    <cellStyle name="Lien hypertexte visité" xfId="23078" builtinId="9" hidden="1"/>
    <cellStyle name="Lien hypertexte visité" xfId="23074" builtinId="9" hidden="1"/>
    <cellStyle name="Lien hypertexte visité" xfId="23070" builtinId="9" hidden="1"/>
    <cellStyle name="Lien hypertexte visité" xfId="23066" builtinId="9" hidden="1"/>
    <cellStyle name="Lien hypertexte visité" xfId="23062" builtinId="9" hidden="1"/>
    <cellStyle name="Lien hypertexte visité" xfId="23058" builtinId="9" hidden="1"/>
    <cellStyle name="Lien hypertexte visité" xfId="23054" builtinId="9" hidden="1"/>
    <cellStyle name="Lien hypertexte visité" xfId="23050" builtinId="9" hidden="1"/>
    <cellStyle name="Lien hypertexte visité" xfId="23046" builtinId="9" hidden="1"/>
    <cellStyle name="Lien hypertexte visité" xfId="23042" builtinId="9" hidden="1"/>
    <cellStyle name="Lien hypertexte visité" xfId="23038" builtinId="9" hidden="1"/>
    <cellStyle name="Lien hypertexte visité" xfId="23034" builtinId="9" hidden="1"/>
    <cellStyle name="Lien hypertexte visité" xfId="23030" builtinId="9" hidden="1"/>
    <cellStyle name="Lien hypertexte visité" xfId="23026" builtinId="9" hidden="1"/>
    <cellStyle name="Lien hypertexte visité" xfId="23022" builtinId="9" hidden="1"/>
    <cellStyle name="Lien hypertexte visité" xfId="23018" builtinId="9" hidden="1"/>
    <cellStyle name="Lien hypertexte visité" xfId="23014" builtinId="9" hidden="1"/>
    <cellStyle name="Lien hypertexte visité" xfId="23010" builtinId="9" hidden="1"/>
    <cellStyle name="Lien hypertexte visité" xfId="23006" builtinId="9" hidden="1"/>
    <cellStyle name="Lien hypertexte visité" xfId="23002" builtinId="9" hidden="1"/>
    <cellStyle name="Lien hypertexte visité" xfId="22998" builtinId="9" hidden="1"/>
    <cellStyle name="Lien hypertexte visité" xfId="22994" builtinId="9" hidden="1"/>
    <cellStyle name="Lien hypertexte visité" xfId="22990" builtinId="9" hidden="1"/>
    <cellStyle name="Lien hypertexte visité" xfId="22986" builtinId="9" hidden="1"/>
    <cellStyle name="Lien hypertexte visité" xfId="22982" builtinId="9" hidden="1"/>
    <cellStyle name="Lien hypertexte visité" xfId="22978" builtinId="9" hidden="1"/>
    <cellStyle name="Lien hypertexte visité" xfId="22974" builtinId="9" hidden="1"/>
    <cellStyle name="Lien hypertexte visité" xfId="22970" builtinId="9" hidden="1"/>
    <cellStyle name="Lien hypertexte visité" xfId="22966" builtinId="9" hidden="1"/>
    <cellStyle name="Lien hypertexte visité" xfId="22962" builtinId="9" hidden="1"/>
    <cellStyle name="Lien hypertexte visité" xfId="22958" builtinId="9" hidden="1"/>
    <cellStyle name="Lien hypertexte visité" xfId="22954" builtinId="9" hidden="1"/>
    <cellStyle name="Lien hypertexte visité" xfId="22950" builtinId="9" hidden="1"/>
    <cellStyle name="Lien hypertexte visité" xfId="22946" builtinId="9" hidden="1"/>
    <cellStyle name="Lien hypertexte visité" xfId="22942" builtinId="9" hidden="1"/>
    <cellStyle name="Lien hypertexte visité" xfId="22938" builtinId="9" hidden="1"/>
    <cellStyle name="Lien hypertexte visité" xfId="22934" builtinId="9" hidden="1"/>
    <cellStyle name="Lien hypertexte visité" xfId="22930" builtinId="9" hidden="1"/>
    <cellStyle name="Lien hypertexte visité" xfId="22926" builtinId="9" hidden="1"/>
    <cellStyle name="Lien hypertexte visité" xfId="22922" builtinId="9" hidden="1"/>
    <cellStyle name="Lien hypertexte visité" xfId="22918" builtinId="9" hidden="1"/>
    <cellStyle name="Lien hypertexte visité" xfId="22914" builtinId="9" hidden="1"/>
    <cellStyle name="Lien hypertexte visité" xfId="22910" builtinId="9" hidden="1"/>
    <cellStyle name="Lien hypertexte visité" xfId="22906" builtinId="9" hidden="1"/>
    <cellStyle name="Lien hypertexte visité" xfId="22902" builtinId="9" hidden="1"/>
    <cellStyle name="Lien hypertexte visité" xfId="22898" builtinId="9" hidden="1"/>
    <cellStyle name="Lien hypertexte visité" xfId="22894" builtinId="9" hidden="1"/>
    <cellStyle name="Lien hypertexte visité" xfId="22890" builtinId="9" hidden="1"/>
    <cellStyle name="Lien hypertexte visité" xfId="22886" builtinId="9" hidden="1"/>
    <cellStyle name="Lien hypertexte visité" xfId="22882" builtinId="9" hidden="1"/>
    <cellStyle name="Lien hypertexte visité" xfId="22878" builtinId="9" hidden="1"/>
    <cellStyle name="Lien hypertexte visité" xfId="22874" builtinId="9" hidden="1"/>
    <cellStyle name="Lien hypertexte visité" xfId="22870" builtinId="9" hidden="1"/>
    <cellStyle name="Lien hypertexte visité" xfId="22866" builtinId="9" hidden="1"/>
    <cellStyle name="Lien hypertexte visité" xfId="22862" builtinId="9" hidden="1"/>
    <cellStyle name="Lien hypertexte visité" xfId="22858" builtinId="9" hidden="1"/>
    <cellStyle name="Lien hypertexte visité" xfId="22854" builtinId="9" hidden="1"/>
    <cellStyle name="Lien hypertexte visité" xfId="22850" builtinId="9" hidden="1"/>
    <cellStyle name="Lien hypertexte visité" xfId="22846" builtinId="9" hidden="1"/>
    <cellStyle name="Lien hypertexte visité" xfId="22842" builtinId="9" hidden="1"/>
    <cellStyle name="Lien hypertexte visité" xfId="22838" builtinId="9" hidden="1"/>
    <cellStyle name="Lien hypertexte visité" xfId="22834" builtinId="9" hidden="1"/>
    <cellStyle name="Lien hypertexte visité" xfId="22830" builtinId="9" hidden="1"/>
    <cellStyle name="Lien hypertexte visité" xfId="22826" builtinId="9" hidden="1"/>
    <cellStyle name="Lien hypertexte visité" xfId="22822" builtinId="9" hidden="1"/>
    <cellStyle name="Lien hypertexte visité" xfId="22818" builtinId="9" hidden="1"/>
    <cellStyle name="Lien hypertexte visité" xfId="22814" builtinId="9" hidden="1"/>
    <cellStyle name="Lien hypertexte visité" xfId="22810" builtinId="9" hidden="1"/>
    <cellStyle name="Lien hypertexte visité" xfId="22806" builtinId="9" hidden="1"/>
    <cellStyle name="Lien hypertexte visité" xfId="22802" builtinId="9" hidden="1"/>
    <cellStyle name="Lien hypertexte visité" xfId="22798" builtinId="9" hidden="1"/>
    <cellStyle name="Lien hypertexte visité" xfId="22794" builtinId="9" hidden="1"/>
    <cellStyle name="Lien hypertexte visité" xfId="22790" builtinId="9" hidden="1"/>
    <cellStyle name="Lien hypertexte visité" xfId="22786" builtinId="9" hidden="1"/>
    <cellStyle name="Lien hypertexte visité" xfId="22782" builtinId="9" hidden="1"/>
    <cellStyle name="Lien hypertexte visité" xfId="22778" builtinId="9" hidden="1"/>
    <cellStyle name="Lien hypertexte visité" xfId="22774" builtinId="9" hidden="1"/>
    <cellStyle name="Lien hypertexte visité" xfId="22770" builtinId="9" hidden="1"/>
    <cellStyle name="Lien hypertexte visité" xfId="22766" builtinId="9" hidden="1"/>
    <cellStyle name="Lien hypertexte visité" xfId="22762" builtinId="9" hidden="1"/>
    <cellStyle name="Lien hypertexte visité" xfId="22758" builtinId="9" hidden="1"/>
    <cellStyle name="Lien hypertexte visité" xfId="22754" builtinId="9" hidden="1"/>
    <cellStyle name="Lien hypertexte visité" xfId="22750" builtinId="9" hidden="1"/>
    <cellStyle name="Lien hypertexte visité" xfId="22746" builtinId="9" hidden="1"/>
    <cellStyle name="Lien hypertexte visité" xfId="22742" builtinId="9" hidden="1"/>
    <cellStyle name="Lien hypertexte visité" xfId="22738" builtinId="9" hidden="1"/>
    <cellStyle name="Lien hypertexte visité" xfId="22734" builtinId="9" hidden="1"/>
    <cellStyle name="Lien hypertexte visité" xfId="22730" builtinId="9" hidden="1"/>
    <cellStyle name="Lien hypertexte visité" xfId="22726" builtinId="9" hidden="1"/>
    <cellStyle name="Lien hypertexte visité" xfId="22722" builtinId="9" hidden="1"/>
    <cellStyle name="Lien hypertexte visité" xfId="22718" builtinId="9" hidden="1"/>
    <cellStyle name="Lien hypertexte visité" xfId="22714" builtinId="9" hidden="1"/>
    <cellStyle name="Lien hypertexte visité" xfId="22710" builtinId="9" hidden="1"/>
    <cellStyle name="Lien hypertexte visité" xfId="22706" builtinId="9" hidden="1"/>
    <cellStyle name="Lien hypertexte visité" xfId="22702" builtinId="9" hidden="1"/>
    <cellStyle name="Lien hypertexte visité" xfId="22698" builtinId="9" hidden="1"/>
    <cellStyle name="Lien hypertexte visité" xfId="22694" builtinId="9" hidden="1"/>
    <cellStyle name="Lien hypertexte visité" xfId="22690" builtinId="9" hidden="1"/>
    <cellStyle name="Lien hypertexte visité" xfId="22686" builtinId="9" hidden="1"/>
    <cellStyle name="Lien hypertexte visité" xfId="22682" builtinId="9" hidden="1"/>
    <cellStyle name="Lien hypertexte visité" xfId="22678" builtinId="9" hidden="1"/>
    <cellStyle name="Lien hypertexte visité" xfId="22674" builtinId="9" hidden="1"/>
    <cellStyle name="Lien hypertexte visité" xfId="22670" builtinId="9" hidden="1"/>
    <cellStyle name="Lien hypertexte visité" xfId="22666" builtinId="9" hidden="1"/>
    <cellStyle name="Lien hypertexte visité" xfId="22662" builtinId="9" hidden="1"/>
    <cellStyle name="Lien hypertexte visité" xfId="22658" builtinId="9" hidden="1"/>
    <cellStyle name="Lien hypertexte visité" xfId="22654" builtinId="9" hidden="1"/>
    <cellStyle name="Lien hypertexte visité" xfId="22650" builtinId="9" hidden="1"/>
    <cellStyle name="Lien hypertexte visité" xfId="22646" builtinId="9" hidden="1"/>
    <cellStyle name="Lien hypertexte visité" xfId="22642" builtinId="9" hidden="1"/>
    <cellStyle name="Lien hypertexte visité" xfId="22638" builtinId="9" hidden="1"/>
    <cellStyle name="Lien hypertexte visité" xfId="22634" builtinId="9" hidden="1"/>
    <cellStyle name="Lien hypertexte visité" xfId="22630" builtinId="9" hidden="1"/>
    <cellStyle name="Lien hypertexte visité" xfId="22626" builtinId="9" hidden="1"/>
    <cellStyle name="Lien hypertexte visité" xfId="22622" builtinId="9" hidden="1"/>
    <cellStyle name="Lien hypertexte visité" xfId="22618" builtinId="9" hidden="1"/>
    <cellStyle name="Lien hypertexte visité" xfId="22614" builtinId="9" hidden="1"/>
    <cellStyle name="Lien hypertexte visité" xfId="22610" builtinId="9" hidden="1"/>
    <cellStyle name="Lien hypertexte visité" xfId="22606" builtinId="9" hidden="1"/>
    <cellStyle name="Lien hypertexte visité" xfId="22602" builtinId="9" hidden="1"/>
    <cellStyle name="Lien hypertexte visité" xfId="22598" builtinId="9" hidden="1"/>
    <cellStyle name="Lien hypertexte visité" xfId="22594" builtinId="9" hidden="1"/>
    <cellStyle name="Lien hypertexte visité" xfId="22590" builtinId="9" hidden="1"/>
    <cellStyle name="Lien hypertexte visité" xfId="22586" builtinId="9" hidden="1"/>
    <cellStyle name="Lien hypertexte visité" xfId="22582" builtinId="9" hidden="1"/>
    <cellStyle name="Lien hypertexte visité" xfId="22578" builtinId="9" hidden="1"/>
    <cellStyle name="Lien hypertexte visité" xfId="22574" builtinId="9" hidden="1"/>
    <cellStyle name="Lien hypertexte visité" xfId="22570" builtinId="9" hidden="1"/>
    <cellStyle name="Lien hypertexte visité" xfId="22566" builtinId="9" hidden="1"/>
    <cellStyle name="Lien hypertexte visité" xfId="22562" builtinId="9" hidden="1"/>
    <cellStyle name="Lien hypertexte visité" xfId="22558" builtinId="9" hidden="1"/>
    <cellStyle name="Lien hypertexte visité" xfId="22554" builtinId="9" hidden="1"/>
    <cellStyle name="Lien hypertexte visité" xfId="22550" builtinId="9" hidden="1"/>
    <cellStyle name="Lien hypertexte visité" xfId="22546" builtinId="9" hidden="1"/>
    <cellStyle name="Lien hypertexte visité" xfId="22542" builtinId="9" hidden="1"/>
    <cellStyle name="Lien hypertexte visité" xfId="22538" builtinId="9" hidden="1"/>
    <cellStyle name="Lien hypertexte visité" xfId="22534" builtinId="9" hidden="1"/>
    <cellStyle name="Lien hypertexte visité" xfId="22530" builtinId="9" hidden="1"/>
    <cellStyle name="Lien hypertexte visité" xfId="22526" builtinId="9" hidden="1"/>
    <cellStyle name="Lien hypertexte visité" xfId="22522" builtinId="9" hidden="1"/>
    <cellStyle name="Lien hypertexte visité" xfId="22518" builtinId="9" hidden="1"/>
    <cellStyle name="Lien hypertexte visité" xfId="22514" builtinId="9" hidden="1"/>
    <cellStyle name="Lien hypertexte visité" xfId="22510" builtinId="9" hidden="1"/>
    <cellStyle name="Lien hypertexte visité" xfId="22506" builtinId="9" hidden="1"/>
    <cellStyle name="Lien hypertexte visité" xfId="22502" builtinId="9" hidden="1"/>
    <cellStyle name="Lien hypertexte visité" xfId="22498" builtinId="9" hidden="1"/>
    <cellStyle name="Lien hypertexte visité" xfId="22494" builtinId="9" hidden="1"/>
    <cellStyle name="Lien hypertexte visité" xfId="22490" builtinId="9" hidden="1"/>
    <cellStyle name="Lien hypertexte visité" xfId="22486" builtinId="9" hidden="1"/>
    <cellStyle name="Lien hypertexte visité" xfId="22482" builtinId="9" hidden="1"/>
    <cellStyle name="Lien hypertexte visité" xfId="22478" builtinId="9" hidden="1"/>
    <cellStyle name="Lien hypertexte visité" xfId="22474" builtinId="9" hidden="1"/>
    <cellStyle name="Lien hypertexte visité" xfId="22470" builtinId="9" hidden="1"/>
    <cellStyle name="Lien hypertexte visité" xfId="22466" builtinId="9" hidden="1"/>
    <cellStyle name="Lien hypertexte visité" xfId="22462" builtinId="9" hidden="1"/>
    <cellStyle name="Lien hypertexte visité" xfId="22458" builtinId="9" hidden="1"/>
    <cellStyle name="Lien hypertexte visité" xfId="22454" builtinId="9" hidden="1"/>
    <cellStyle name="Lien hypertexte visité" xfId="22450" builtinId="9" hidden="1"/>
    <cellStyle name="Lien hypertexte visité" xfId="22446" builtinId="9" hidden="1"/>
    <cellStyle name="Lien hypertexte visité" xfId="22442" builtinId="9" hidden="1"/>
    <cellStyle name="Lien hypertexte visité" xfId="22438" builtinId="9" hidden="1"/>
    <cellStyle name="Lien hypertexte visité" xfId="22434" builtinId="9" hidden="1"/>
    <cellStyle name="Lien hypertexte visité" xfId="22430" builtinId="9" hidden="1"/>
    <cellStyle name="Lien hypertexte visité" xfId="22426" builtinId="9" hidden="1"/>
    <cellStyle name="Lien hypertexte visité" xfId="22422" builtinId="9" hidden="1"/>
    <cellStyle name="Lien hypertexte visité" xfId="22418" builtinId="9" hidden="1"/>
    <cellStyle name="Lien hypertexte visité" xfId="22414" builtinId="9" hidden="1"/>
    <cellStyle name="Lien hypertexte visité" xfId="22410" builtinId="9" hidden="1"/>
    <cellStyle name="Lien hypertexte visité" xfId="22406" builtinId="9" hidden="1"/>
    <cellStyle name="Lien hypertexte visité" xfId="22402" builtinId="9" hidden="1"/>
    <cellStyle name="Lien hypertexte visité" xfId="22398" builtinId="9" hidden="1"/>
    <cellStyle name="Lien hypertexte visité" xfId="22394" builtinId="9" hidden="1"/>
    <cellStyle name="Lien hypertexte visité" xfId="22390" builtinId="9" hidden="1"/>
    <cellStyle name="Lien hypertexte visité" xfId="22386" builtinId="9" hidden="1"/>
    <cellStyle name="Lien hypertexte visité" xfId="22382" builtinId="9" hidden="1"/>
    <cellStyle name="Lien hypertexte visité" xfId="22378" builtinId="9" hidden="1"/>
    <cellStyle name="Lien hypertexte visité" xfId="22374" builtinId="9" hidden="1"/>
    <cellStyle name="Lien hypertexte visité" xfId="22370" builtinId="9" hidden="1"/>
    <cellStyle name="Lien hypertexte visité" xfId="22366" builtinId="9" hidden="1"/>
    <cellStyle name="Lien hypertexte visité" xfId="22362" builtinId="9" hidden="1"/>
    <cellStyle name="Lien hypertexte visité" xfId="22358" builtinId="9" hidden="1"/>
    <cellStyle name="Lien hypertexte visité" xfId="22354" builtinId="9" hidden="1"/>
    <cellStyle name="Lien hypertexte visité" xfId="22350" builtinId="9" hidden="1"/>
    <cellStyle name="Lien hypertexte visité" xfId="22346" builtinId="9" hidden="1"/>
    <cellStyle name="Lien hypertexte visité" xfId="22342" builtinId="9" hidden="1"/>
    <cellStyle name="Lien hypertexte visité" xfId="22338" builtinId="9" hidden="1"/>
    <cellStyle name="Lien hypertexte visité" xfId="22334" builtinId="9" hidden="1"/>
    <cellStyle name="Lien hypertexte visité" xfId="22330" builtinId="9" hidden="1"/>
    <cellStyle name="Lien hypertexte visité" xfId="22326" builtinId="9" hidden="1"/>
    <cellStyle name="Lien hypertexte visité" xfId="22322" builtinId="9" hidden="1"/>
    <cellStyle name="Lien hypertexte visité" xfId="22318" builtinId="9" hidden="1"/>
    <cellStyle name="Lien hypertexte visité" xfId="22314" builtinId="9" hidden="1"/>
    <cellStyle name="Lien hypertexte visité" xfId="22310" builtinId="9" hidden="1"/>
    <cellStyle name="Lien hypertexte visité" xfId="22306" builtinId="9" hidden="1"/>
    <cellStyle name="Lien hypertexte visité" xfId="22302" builtinId="9" hidden="1"/>
    <cellStyle name="Lien hypertexte visité" xfId="22298" builtinId="9" hidden="1"/>
    <cellStyle name="Lien hypertexte visité" xfId="22294" builtinId="9" hidden="1"/>
    <cellStyle name="Lien hypertexte visité" xfId="22290" builtinId="9" hidden="1"/>
    <cellStyle name="Lien hypertexte visité" xfId="22286" builtinId="9" hidden="1"/>
    <cellStyle name="Lien hypertexte visité" xfId="22282" builtinId="9" hidden="1"/>
    <cellStyle name="Lien hypertexte visité" xfId="22278" builtinId="9" hidden="1"/>
    <cellStyle name="Lien hypertexte visité" xfId="22274" builtinId="9" hidden="1"/>
    <cellStyle name="Lien hypertexte visité" xfId="22270" builtinId="9" hidden="1"/>
    <cellStyle name="Lien hypertexte visité" xfId="22266" builtinId="9" hidden="1"/>
    <cellStyle name="Lien hypertexte visité" xfId="22262" builtinId="9" hidden="1"/>
    <cellStyle name="Lien hypertexte visité" xfId="22258" builtinId="9" hidden="1"/>
    <cellStyle name="Lien hypertexte visité" xfId="22254" builtinId="9" hidden="1"/>
    <cellStyle name="Lien hypertexte visité" xfId="22250" builtinId="9" hidden="1"/>
    <cellStyle name="Lien hypertexte visité" xfId="22246" builtinId="9" hidden="1"/>
    <cellStyle name="Lien hypertexte visité" xfId="22242" builtinId="9" hidden="1"/>
    <cellStyle name="Lien hypertexte visité" xfId="22238" builtinId="9" hidden="1"/>
    <cellStyle name="Lien hypertexte visité" xfId="22234" builtinId="9" hidden="1"/>
    <cellStyle name="Lien hypertexte visité" xfId="22230" builtinId="9" hidden="1"/>
    <cellStyle name="Lien hypertexte visité" xfId="22226" builtinId="9" hidden="1"/>
    <cellStyle name="Lien hypertexte visité" xfId="22222" builtinId="9" hidden="1"/>
    <cellStyle name="Lien hypertexte visité" xfId="22218" builtinId="9" hidden="1"/>
    <cellStyle name="Lien hypertexte visité" xfId="22214" builtinId="9" hidden="1"/>
    <cellStyle name="Lien hypertexte visité" xfId="22210" builtinId="9" hidden="1"/>
    <cellStyle name="Lien hypertexte visité" xfId="22206" builtinId="9" hidden="1"/>
    <cellStyle name="Lien hypertexte visité" xfId="22202" builtinId="9" hidden="1"/>
    <cellStyle name="Lien hypertexte visité" xfId="22198" builtinId="9" hidden="1"/>
    <cellStyle name="Lien hypertexte visité" xfId="22194" builtinId="9" hidden="1"/>
    <cellStyle name="Lien hypertexte visité" xfId="22190" builtinId="9" hidden="1"/>
    <cellStyle name="Lien hypertexte visité" xfId="22186" builtinId="9" hidden="1"/>
    <cellStyle name="Lien hypertexte visité" xfId="22182" builtinId="9" hidden="1"/>
    <cellStyle name="Lien hypertexte visité" xfId="22178" builtinId="9" hidden="1"/>
    <cellStyle name="Lien hypertexte visité" xfId="22174" builtinId="9" hidden="1"/>
    <cellStyle name="Lien hypertexte visité" xfId="22170" builtinId="9" hidden="1"/>
    <cellStyle name="Lien hypertexte visité" xfId="22166" builtinId="9" hidden="1"/>
    <cellStyle name="Lien hypertexte visité" xfId="22162" builtinId="9" hidden="1"/>
    <cellStyle name="Lien hypertexte visité" xfId="22158" builtinId="9" hidden="1"/>
    <cellStyle name="Lien hypertexte visité" xfId="22154" builtinId="9" hidden="1"/>
    <cellStyle name="Lien hypertexte visité" xfId="22150" builtinId="9" hidden="1"/>
    <cellStyle name="Lien hypertexte visité" xfId="22146" builtinId="9" hidden="1"/>
    <cellStyle name="Lien hypertexte visité" xfId="22142" builtinId="9" hidden="1"/>
    <cellStyle name="Lien hypertexte visité" xfId="22138" builtinId="9" hidden="1"/>
    <cellStyle name="Lien hypertexte visité" xfId="22134" builtinId="9" hidden="1"/>
    <cellStyle name="Lien hypertexte visité" xfId="22130" builtinId="9" hidden="1"/>
    <cellStyle name="Lien hypertexte visité" xfId="22126" builtinId="9" hidden="1"/>
    <cellStyle name="Lien hypertexte visité" xfId="22122" builtinId="9" hidden="1"/>
    <cellStyle name="Lien hypertexte visité" xfId="22118" builtinId="9" hidden="1"/>
    <cellStyle name="Lien hypertexte visité" xfId="22114" builtinId="9" hidden="1"/>
    <cellStyle name="Lien hypertexte visité" xfId="22110" builtinId="9" hidden="1"/>
    <cellStyle name="Lien hypertexte visité" xfId="22106" builtinId="9" hidden="1"/>
    <cellStyle name="Lien hypertexte visité" xfId="22102" builtinId="9" hidden="1"/>
    <cellStyle name="Lien hypertexte visité" xfId="22098" builtinId="9" hidden="1"/>
    <cellStyle name="Lien hypertexte visité" xfId="22094" builtinId="9" hidden="1"/>
    <cellStyle name="Lien hypertexte visité" xfId="22090" builtinId="9" hidden="1"/>
    <cellStyle name="Lien hypertexte visité" xfId="22086" builtinId="9" hidden="1"/>
    <cellStyle name="Lien hypertexte visité" xfId="22082" builtinId="9" hidden="1"/>
    <cellStyle name="Lien hypertexte visité" xfId="22078" builtinId="9" hidden="1"/>
    <cellStyle name="Lien hypertexte visité" xfId="22074" builtinId="9" hidden="1"/>
    <cellStyle name="Lien hypertexte visité" xfId="22070" builtinId="9" hidden="1"/>
    <cellStyle name="Lien hypertexte visité" xfId="22066" builtinId="9" hidden="1"/>
    <cellStyle name="Lien hypertexte visité" xfId="22062" builtinId="9" hidden="1"/>
    <cellStyle name="Lien hypertexte visité" xfId="22058" builtinId="9" hidden="1"/>
    <cellStyle name="Lien hypertexte visité" xfId="22054" builtinId="9" hidden="1"/>
    <cellStyle name="Lien hypertexte visité" xfId="22050" builtinId="9" hidden="1"/>
    <cellStyle name="Lien hypertexte visité" xfId="22046" builtinId="9" hidden="1"/>
    <cellStyle name="Lien hypertexte visité" xfId="22042" builtinId="9" hidden="1"/>
    <cellStyle name="Lien hypertexte visité" xfId="22038" builtinId="9" hidden="1"/>
    <cellStyle name="Lien hypertexte visité" xfId="22034" builtinId="9" hidden="1"/>
    <cellStyle name="Lien hypertexte visité" xfId="22030" builtinId="9" hidden="1"/>
    <cellStyle name="Lien hypertexte visité" xfId="22026" builtinId="9" hidden="1"/>
    <cellStyle name="Lien hypertexte visité" xfId="22022" builtinId="9" hidden="1"/>
    <cellStyle name="Lien hypertexte visité" xfId="22018" builtinId="9" hidden="1"/>
    <cellStyle name="Lien hypertexte visité" xfId="22014" builtinId="9" hidden="1"/>
    <cellStyle name="Lien hypertexte visité" xfId="22010" builtinId="9" hidden="1"/>
    <cellStyle name="Lien hypertexte visité" xfId="22006" builtinId="9" hidden="1"/>
    <cellStyle name="Lien hypertexte visité" xfId="22002" builtinId="9" hidden="1"/>
    <cellStyle name="Lien hypertexte visité" xfId="21998" builtinId="9" hidden="1"/>
    <cellStyle name="Lien hypertexte visité" xfId="21994" builtinId="9" hidden="1"/>
    <cellStyle name="Lien hypertexte visité" xfId="21990" builtinId="9" hidden="1"/>
    <cellStyle name="Lien hypertexte visité" xfId="21986" builtinId="9" hidden="1"/>
    <cellStyle name="Lien hypertexte visité" xfId="21982" builtinId="9" hidden="1"/>
    <cellStyle name="Lien hypertexte visité" xfId="21978" builtinId="9" hidden="1"/>
    <cellStyle name="Lien hypertexte visité" xfId="21974" builtinId="9" hidden="1"/>
    <cellStyle name="Lien hypertexte visité" xfId="21970" builtinId="9" hidden="1"/>
    <cellStyle name="Lien hypertexte visité" xfId="21966" builtinId="9" hidden="1"/>
    <cellStyle name="Lien hypertexte visité" xfId="21962" builtinId="9" hidden="1"/>
    <cellStyle name="Lien hypertexte visité" xfId="21958" builtinId="9" hidden="1"/>
    <cellStyle name="Lien hypertexte visité" xfId="21954" builtinId="9" hidden="1"/>
    <cellStyle name="Lien hypertexte visité" xfId="21950" builtinId="9" hidden="1"/>
    <cellStyle name="Lien hypertexte visité" xfId="21946" builtinId="9" hidden="1"/>
    <cellStyle name="Lien hypertexte visité" xfId="21942" builtinId="9" hidden="1"/>
    <cellStyle name="Lien hypertexte visité" xfId="21938" builtinId="9" hidden="1"/>
    <cellStyle name="Lien hypertexte visité" xfId="21934" builtinId="9" hidden="1"/>
    <cellStyle name="Lien hypertexte visité" xfId="21930" builtinId="9" hidden="1"/>
    <cellStyle name="Lien hypertexte visité" xfId="21926" builtinId="9" hidden="1"/>
    <cellStyle name="Lien hypertexte visité" xfId="21922" builtinId="9" hidden="1"/>
    <cellStyle name="Lien hypertexte visité" xfId="21918" builtinId="9" hidden="1"/>
    <cellStyle name="Lien hypertexte visité" xfId="21914" builtinId="9" hidden="1"/>
    <cellStyle name="Lien hypertexte visité" xfId="21910" builtinId="9" hidden="1"/>
    <cellStyle name="Lien hypertexte visité" xfId="21906" builtinId="9" hidden="1"/>
    <cellStyle name="Lien hypertexte visité" xfId="21902" builtinId="9" hidden="1"/>
    <cellStyle name="Lien hypertexte visité" xfId="21898" builtinId="9" hidden="1"/>
    <cellStyle name="Lien hypertexte visité" xfId="21894" builtinId="9" hidden="1"/>
    <cellStyle name="Lien hypertexte visité" xfId="21890" builtinId="9" hidden="1"/>
    <cellStyle name="Lien hypertexte visité" xfId="21886" builtinId="9" hidden="1"/>
    <cellStyle name="Lien hypertexte visité" xfId="21882" builtinId="9" hidden="1"/>
    <cellStyle name="Lien hypertexte visité" xfId="21878" builtinId="9" hidden="1"/>
    <cellStyle name="Lien hypertexte visité" xfId="21874" builtinId="9" hidden="1"/>
    <cellStyle name="Lien hypertexte visité" xfId="21870" builtinId="9" hidden="1"/>
    <cellStyle name="Lien hypertexte visité" xfId="21866" builtinId="9" hidden="1"/>
    <cellStyle name="Lien hypertexte visité" xfId="21862" builtinId="9" hidden="1"/>
    <cellStyle name="Lien hypertexte visité" xfId="21858" builtinId="9" hidden="1"/>
    <cellStyle name="Lien hypertexte visité" xfId="21854" builtinId="9" hidden="1"/>
    <cellStyle name="Lien hypertexte visité" xfId="21850" builtinId="9" hidden="1"/>
    <cellStyle name="Lien hypertexte visité" xfId="21846" builtinId="9" hidden="1"/>
    <cellStyle name="Lien hypertexte visité" xfId="21842" builtinId="9" hidden="1"/>
    <cellStyle name="Lien hypertexte visité" xfId="21838" builtinId="9" hidden="1"/>
    <cellStyle name="Lien hypertexte visité" xfId="21834" builtinId="9" hidden="1"/>
    <cellStyle name="Lien hypertexte visité" xfId="21830" builtinId="9" hidden="1"/>
    <cellStyle name="Lien hypertexte visité" xfId="21826" builtinId="9" hidden="1"/>
    <cellStyle name="Lien hypertexte visité" xfId="21822" builtinId="9" hidden="1"/>
    <cellStyle name="Lien hypertexte visité" xfId="21818" builtinId="9" hidden="1"/>
    <cellStyle name="Lien hypertexte visité" xfId="21814" builtinId="9" hidden="1"/>
    <cellStyle name="Lien hypertexte visité" xfId="21810" builtinId="9" hidden="1"/>
    <cellStyle name="Lien hypertexte visité" xfId="21806" builtinId="9" hidden="1"/>
    <cellStyle name="Lien hypertexte visité" xfId="21802" builtinId="9" hidden="1"/>
    <cellStyle name="Lien hypertexte visité" xfId="21798" builtinId="9" hidden="1"/>
    <cellStyle name="Lien hypertexte visité" xfId="21794" builtinId="9" hidden="1"/>
    <cellStyle name="Lien hypertexte visité" xfId="21790" builtinId="9" hidden="1"/>
    <cellStyle name="Lien hypertexte visité" xfId="21786" builtinId="9" hidden="1"/>
    <cellStyle name="Lien hypertexte visité" xfId="21782" builtinId="9" hidden="1"/>
    <cellStyle name="Lien hypertexte visité" xfId="21778" builtinId="9" hidden="1"/>
    <cellStyle name="Lien hypertexte visité" xfId="21774" builtinId="9" hidden="1"/>
    <cellStyle name="Lien hypertexte visité" xfId="21770" builtinId="9" hidden="1"/>
    <cellStyle name="Lien hypertexte visité" xfId="21766" builtinId="9" hidden="1"/>
    <cellStyle name="Lien hypertexte visité" xfId="21762" builtinId="9" hidden="1"/>
    <cellStyle name="Lien hypertexte visité" xfId="21758" builtinId="9" hidden="1"/>
    <cellStyle name="Lien hypertexte visité" xfId="21754" builtinId="9" hidden="1"/>
    <cellStyle name="Lien hypertexte visité" xfId="21750" builtinId="9" hidden="1"/>
    <cellStyle name="Lien hypertexte visité" xfId="21746" builtinId="9" hidden="1"/>
    <cellStyle name="Lien hypertexte visité" xfId="21742" builtinId="9" hidden="1"/>
    <cellStyle name="Lien hypertexte visité" xfId="21738" builtinId="9" hidden="1"/>
    <cellStyle name="Lien hypertexte visité" xfId="21734" builtinId="9" hidden="1"/>
    <cellStyle name="Lien hypertexte visité" xfId="21730" builtinId="9" hidden="1"/>
    <cellStyle name="Lien hypertexte visité" xfId="21726" builtinId="9" hidden="1"/>
    <cellStyle name="Lien hypertexte visité" xfId="21722" builtinId="9" hidden="1"/>
    <cellStyle name="Lien hypertexte visité" xfId="21718" builtinId="9" hidden="1"/>
    <cellStyle name="Lien hypertexte visité" xfId="21714" builtinId="9" hidden="1"/>
    <cellStyle name="Lien hypertexte visité" xfId="21710" builtinId="9" hidden="1"/>
    <cellStyle name="Lien hypertexte visité" xfId="21706" builtinId="9" hidden="1"/>
    <cellStyle name="Lien hypertexte visité" xfId="21702" builtinId="9" hidden="1"/>
    <cellStyle name="Lien hypertexte visité" xfId="21698" builtinId="9" hidden="1"/>
    <cellStyle name="Lien hypertexte visité" xfId="21694" builtinId="9" hidden="1"/>
    <cellStyle name="Lien hypertexte visité" xfId="21690" builtinId="9" hidden="1"/>
    <cellStyle name="Lien hypertexte visité" xfId="21686" builtinId="9" hidden="1"/>
    <cellStyle name="Lien hypertexte visité" xfId="21682" builtinId="9" hidden="1"/>
    <cellStyle name="Lien hypertexte visité" xfId="21678" builtinId="9" hidden="1"/>
    <cellStyle name="Lien hypertexte visité" xfId="21674" builtinId="9" hidden="1"/>
    <cellStyle name="Lien hypertexte visité" xfId="21670" builtinId="9" hidden="1"/>
    <cellStyle name="Lien hypertexte visité" xfId="21666" builtinId="9" hidden="1"/>
    <cellStyle name="Lien hypertexte visité" xfId="21662" builtinId="9" hidden="1"/>
    <cellStyle name="Lien hypertexte visité" xfId="21658" builtinId="9" hidden="1"/>
    <cellStyle name="Lien hypertexte visité" xfId="21654" builtinId="9" hidden="1"/>
    <cellStyle name="Lien hypertexte visité" xfId="21650" builtinId="9" hidden="1"/>
    <cellStyle name="Lien hypertexte visité" xfId="21646" builtinId="9" hidden="1"/>
    <cellStyle name="Lien hypertexte visité" xfId="21642" builtinId="9" hidden="1"/>
    <cellStyle name="Lien hypertexte visité" xfId="21638" builtinId="9" hidden="1"/>
    <cellStyle name="Lien hypertexte visité" xfId="21634" builtinId="9" hidden="1"/>
    <cellStyle name="Lien hypertexte visité" xfId="21630" builtinId="9" hidden="1"/>
    <cellStyle name="Lien hypertexte visité" xfId="21626" builtinId="9" hidden="1"/>
    <cellStyle name="Lien hypertexte visité" xfId="21622" builtinId="9" hidden="1"/>
    <cellStyle name="Lien hypertexte visité" xfId="21618" builtinId="9" hidden="1"/>
    <cellStyle name="Lien hypertexte visité" xfId="21614" builtinId="9" hidden="1"/>
    <cellStyle name="Lien hypertexte visité" xfId="21610" builtinId="9" hidden="1"/>
    <cellStyle name="Lien hypertexte visité" xfId="21606" builtinId="9" hidden="1"/>
    <cellStyle name="Lien hypertexte visité" xfId="21602" builtinId="9" hidden="1"/>
    <cellStyle name="Lien hypertexte visité" xfId="21598" builtinId="9" hidden="1"/>
    <cellStyle name="Lien hypertexte visité" xfId="21594" builtinId="9" hidden="1"/>
    <cellStyle name="Lien hypertexte visité" xfId="21590" builtinId="9" hidden="1"/>
    <cellStyle name="Lien hypertexte visité" xfId="21586" builtinId="9" hidden="1"/>
    <cellStyle name="Lien hypertexte visité" xfId="21582" builtinId="9" hidden="1"/>
    <cellStyle name="Lien hypertexte visité" xfId="21578" builtinId="9" hidden="1"/>
    <cellStyle name="Lien hypertexte visité" xfId="21574" builtinId="9" hidden="1"/>
    <cellStyle name="Lien hypertexte visité" xfId="21570" builtinId="9" hidden="1"/>
    <cellStyle name="Lien hypertexte visité" xfId="21566" builtinId="9" hidden="1"/>
    <cellStyle name="Lien hypertexte visité" xfId="21562" builtinId="9" hidden="1"/>
    <cellStyle name="Lien hypertexte visité" xfId="21558" builtinId="9" hidden="1"/>
    <cellStyle name="Lien hypertexte visité" xfId="21554" builtinId="9" hidden="1"/>
    <cellStyle name="Lien hypertexte visité" xfId="21550" builtinId="9" hidden="1"/>
    <cellStyle name="Lien hypertexte visité" xfId="21546" builtinId="9" hidden="1"/>
    <cellStyle name="Lien hypertexte visité" xfId="21542" builtinId="9" hidden="1"/>
    <cellStyle name="Lien hypertexte visité" xfId="21538" builtinId="9" hidden="1"/>
    <cellStyle name="Lien hypertexte visité" xfId="21534" builtinId="9" hidden="1"/>
    <cellStyle name="Lien hypertexte visité" xfId="21530" builtinId="9" hidden="1"/>
    <cellStyle name="Lien hypertexte visité" xfId="21526" builtinId="9" hidden="1"/>
    <cellStyle name="Lien hypertexte visité" xfId="21522" builtinId="9" hidden="1"/>
    <cellStyle name="Lien hypertexte visité" xfId="21518" builtinId="9" hidden="1"/>
    <cellStyle name="Lien hypertexte visité" xfId="21514" builtinId="9" hidden="1"/>
    <cellStyle name="Lien hypertexte visité" xfId="21510" builtinId="9" hidden="1"/>
    <cellStyle name="Lien hypertexte visité" xfId="21506" builtinId="9" hidden="1"/>
    <cellStyle name="Lien hypertexte visité" xfId="21502" builtinId="9" hidden="1"/>
    <cellStyle name="Lien hypertexte visité" xfId="21498" builtinId="9" hidden="1"/>
    <cellStyle name="Lien hypertexte visité" xfId="21494" builtinId="9" hidden="1"/>
    <cellStyle name="Lien hypertexte visité" xfId="21490" builtinId="9" hidden="1"/>
    <cellStyle name="Lien hypertexte visité" xfId="21486" builtinId="9" hidden="1"/>
    <cellStyle name="Lien hypertexte visité" xfId="21482" builtinId="9" hidden="1"/>
    <cellStyle name="Lien hypertexte visité" xfId="21478" builtinId="9" hidden="1"/>
    <cellStyle name="Lien hypertexte visité" xfId="21474" builtinId="9" hidden="1"/>
    <cellStyle name="Lien hypertexte visité" xfId="21470" builtinId="9" hidden="1"/>
    <cellStyle name="Lien hypertexte visité" xfId="21466" builtinId="9" hidden="1"/>
    <cellStyle name="Lien hypertexte visité" xfId="21462" builtinId="9" hidden="1"/>
    <cellStyle name="Lien hypertexte visité" xfId="21458" builtinId="9" hidden="1"/>
    <cellStyle name="Lien hypertexte visité" xfId="21454" builtinId="9" hidden="1"/>
    <cellStyle name="Lien hypertexte visité" xfId="21450" builtinId="9" hidden="1"/>
    <cellStyle name="Lien hypertexte visité" xfId="21446" builtinId="9" hidden="1"/>
    <cellStyle name="Lien hypertexte visité" xfId="21442" builtinId="9" hidden="1"/>
    <cellStyle name="Lien hypertexte visité" xfId="21438" builtinId="9" hidden="1"/>
    <cellStyle name="Lien hypertexte visité" xfId="21434" builtinId="9" hidden="1"/>
    <cellStyle name="Lien hypertexte visité" xfId="21430" builtinId="9" hidden="1"/>
    <cellStyle name="Lien hypertexte visité" xfId="21426" builtinId="9" hidden="1"/>
    <cellStyle name="Lien hypertexte visité" xfId="21422" builtinId="9" hidden="1"/>
    <cellStyle name="Lien hypertexte visité" xfId="21418" builtinId="9" hidden="1"/>
    <cellStyle name="Lien hypertexte visité" xfId="21414" builtinId="9" hidden="1"/>
    <cellStyle name="Lien hypertexte visité" xfId="21410" builtinId="9" hidden="1"/>
    <cellStyle name="Lien hypertexte visité" xfId="21406" builtinId="9" hidden="1"/>
    <cellStyle name="Lien hypertexte visité" xfId="21402" builtinId="9" hidden="1"/>
    <cellStyle name="Lien hypertexte visité" xfId="21398" builtinId="9" hidden="1"/>
    <cellStyle name="Lien hypertexte visité" xfId="21394" builtinId="9" hidden="1"/>
    <cellStyle name="Lien hypertexte visité" xfId="21390" builtinId="9" hidden="1"/>
    <cellStyle name="Lien hypertexte visité" xfId="21386" builtinId="9" hidden="1"/>
    <cellStyle name="Lien hypertexte visité" xfId="21382" builtinId="9" hidden="1"/>
    <cellStyle name="Lien hypertexte visité" xfId="21378" builtinId="9" hidden="1"/>
    <cellStyle name="Lien hypertexte visité" xfId="21374" builtinId="9" hidden="1"/>
    <cellStyle name="Lien hypertexte visité" xfId="21370" builtinId="9" hidden="1"/>
    <cellStyle name="Lien hypertexte visité" xfId="21366" builtinId="9" hidden="1"/>
    <cellStyle name="Lien hypertexte visité" xfId="21362" builtinId="9" hidden="1"/>
    <cellStyle name="Lien hypertexte visité" xfId="21358" builtinId="9" hidden="1"/>
    <cellStyle name="Lien hypertexte visité" xfId="21354" builtinId="9" hidden="1"/>
    <cellStyle name="Lien hypertexte visité" xfId="21350" builtinId="9" hidden="1"/>
    <cellStyle name="Lien hypertexte visité" xfId="21346" builtinId="9" hidden="1"/>
    <cellStyle name="Lien hypertexte visité" xfId="21342" builtinId="9" hidden="1"/>
    <cellStyle name="Lien hypertexte visité" xfId="21338" builtinId="9" hidden="1"/>
    <cellStyle name="Lien hypertexte visité" xfId="21334" builtinId="9" hidden="1"/>
    <cellStyle name="Lien hypertexte visité" xfId="21330" builtinId="9" hidden="1"/>
    <cellStyle name="Lien hypertexte visité" xfId="21326" builtinId="9" hidden="1"/>
    <cellStyle name="Lien hypertexte visité" xfId="21322" builtinId="9" hidden="1"/>
    <cellStyle name="Lien hypertexte visité" xfId="21318" builtinId="9" hidden="1"/>
    <cellStyle name="Lien hypertexte visité" xfId="21314" builtinId="9" hidden="1"/>
    <cellStyle name="Lien hypertexte visité" xfId="21310" builtinId="9" hidden="1"/>
    <cellStyle name="Lien hypertexte visité" xfId="21306" builtinId="9" hidden="1"/>
    <cellStyle name="Lien hypertexte visité" xfId="21302" builtinId="9" hidden="1"/>
    <cellStyle name="Lien hypertexte visité" xfId="21298" builtinId="9" hidden="1"/>
    <cellStyle name="Lien hypertexte visité" xfId="21294" builtinId="9" hidden="1"/>
    <cellStyle name="Lien hypertexte visité" xfId="21290" builtinId="9" hidden="1"/>
    <cellStyle name="Lien hypertexte visité" xfId="21286" builtinId="9" hidden="1"/>
    <cellStyle name="Lien hypertexte visité" xfId="21282" builtinId="9" hidden="1"/>
    <cellStyle name="Lien hypertexte visité" xfId="21278" builtinId="9" hidden="1"/>
    <cellStyle name="Lien hypertexte visité" xfId="21274" builtinId="9" hidden="1"/>
    <cellStyle name="Lien hypertexte visité" xfId="21270" builtinId="9" hidden="1"/>
    <cellStyle name="Lien hypertexte visité" xfId="21266" builtinId="9" hidden="1"/>
    <cellStyle name="Lien hypertexte visité" xfId="21262" builtinId="9" hidden="1"/>
    <cellStyle name="Lien hypertexte visité" xfId="21258" builtinId="9" hidden="1"/>
    <cellStyle name="Lien hypertexte visité" xfId="21254" builtinId="9" hidden="1"/>
    <cellStyle name="Lien hypertexte visité" xfId="21250" builtinId="9" hidden="1"/>
    <cellStyle name="Lien hypertexte visité" xfId="21246" builtinId="9" hidden="1"/>
    <cellStyle name="Lien hypertexte visité" xfId="21242" builtinId="9" hidden="1"/>
    <cellStyle name="Lien hypertexte visité" xfId="21238" builtinId="9" hidden="1"/>
    <cellStyle name="Lien hypertexte visité" xfId="21234" builtinId="9" hidden="1"/>
    <cellStyle name="Lien hypertexte visité" xfId="21230" builtinId="9" hidden="1"/>
    <cellStyle name="Lien hypertexte visité" xfId="21226" builtinId="9" hidden="1"/>
    <cellStyle name="Lien hypertexte visité" xfId="21222" builtinId="9" hidden="1"/>
    <cellStyle name="Lien hypertexte visité" xfId="21218" builtinId="9" hidden="1"/>
    <cellStyle name="Lien hypertexte visité" xfId="21214" builtinId="9" hidden="1"/>
    <cellStyle name="Lien hypertexte visité" xfId="21210" builtinId="9" hidden="1"/>
    <cellStyle name="Lien hypertexte visité" xfId="21206" builtinId="9" hidden="1"/>
    <cellStyle name="Lien hypertexte visité" xfId="21202" builtinId="9" hidden="1"/>
    <cellStyle name="Lien hypertexte visité" xfId="21198" builtinId="9" hidden="1"/>
    <cellStyle name="Lien hypertexte visité" xfId="21194" builtinId="9" hidden="1"/>
    <cellStyle name="Lien hypertexte visité" xfId="21190" builtinId="9" hidden="1"/>
    <cellStyle name="Lien hypertexte visité" xfId="21186" builtinId="9" hidden="1"/>
    <cellStyle name="Lien hypertexte visité" xfId="21182" builtinId="9" hidden="1"/>
    <cellStyle name="Lien hypertexte visité" xfId="21178" builtinId="9" hidden="1"/>
    <cellStyle name="Lien hypertexte visité" xfId="21174" builtinId="9" hidden="1"/>
    <cellStyle name="Lien hypertexte visité" xfId="21170" builtinId="9" hidden="1"/>
    <cellStyle name="Lien hypertexte visité" xfId="21166" builtinId="9" hidden="1"/>
    <cellStyle name="Lien hypertexte visité" xfId="21162" builtinId="9" hidden="1"/>
    <cellStyle name="Lien hypertexte visité" xfId="21158" builtinId="9" hidden="1"/>
    <cellStyle name="Lien hypertexte visité" xfId="21154" builtinId="9" hidden="1"/>
    <cellStyle name="Lien hypertexte visité" xfId="21150" builtinId="9" hidden="1"/>
    <cellStyle name="Lien hypertexte visité" xfId="21146" builtinId="9" hidden="1"/>
    <cellStyle name="Lien hypertexte visité" xfId="21142" builtinId="9" hidden="1"/>
    <cellStyle name="Lien hypertexte visité" xfId="21138" builtinId="9" hidden="1"/>
    <cellStyle name="Lien hypertexte visité" xfId="21134" builtinId="9" hidden="1"/>
    <cellStyle name="Lien hypertexte visité" xfId="21130" builtinId="9" hidden="1"/>
    <cellStyle name="Lien hypertexte visité" xfId="21126" builtinId="9" hidden="1"/>
    <cellStyle name="Lien hypertexte visité" xfId="21122" builtinId="9" hidden="1"/>
    <cellStyle name="Lien hypertexte visité" xfId="21118" builtinId="9" hidden="1"/>
    <cellStyle name="Lien hypertexte visité" xfId="21114" builtinId="9" hidden="1"/>
    <cellStyle name="Lien hypertexte visité" xfId="21110" builtinId="9" hidden="1"/>
    <cellStyle name="Lien hypertexte visité" xfId="21106" builtinId="9" hidden="1"/>
    <cellStyle name="Lien hypertexte visité" xfId="21102" builtinId="9" hidden="1"/>
    <cellStyle name="Lien hypertexte visité" xfId="21098" builtinId="9" hidden="1"/>
    <cellStyle name="Lien hypertexte visité" xfId="21094" builtinId="9" hidden="1"/>
    <cellStyle name="Lien hypertexte visité" xfId="21090" builtinId="9" hidden="1"/>
    <cellStyle name="Lien hypertexte visité" xfId="21086" builtinId="9" hidden="1"/>
    <cellStyle name="Lien hypertexte visité" xfId="21082" builtinId="9" hidden="1"/>
    <cellStyle name="Lien hypertexte visité" xfId="21078" builtinId="9" hidden="1"/>
    <cellStyle name="Lien hypertexte visité" xfId="21074" builtinId="9" hidden="1"/>
    <cellStyle name="Lien hypertexte visité" xfId="21070" builtinId="9" hidden="1"/>
    <cellStyle name="Lien hypertexte visité" xfId="21066" builtinId="9" hidden="1"/>
    <cellStyle name="Lien hypertexte visité" xfId="21062" builtinId="9" hidden="1"/>
    <cellStyle name="Lien hypertexte visité" xfId="21058" builtinId="9" hidden="1"/>
    <cellStyle name="Lien hypertexte visité" xfId="21054" builtinId="9" hidden="1"/>
    <cellStyle name="Lien hypertexte visité" xfId="21050" builtinId="9" hidden="1"/>
    <cellStyle name="Lien hypertexte visité" xfId="21046" builtinId="9" hidden="1"/>
    <cellStyle name="Lien hypertexte visité" xfId="21042" builtinId="9" hidden="1"/>
    <cellStyle name="Lien hypertexte visité" xfId="21038" builtinId="9" hidden="1"/>
    <cellStyle name="Lien hypertexte visité" xfId="21034" builtinId="9" hidden="1"/>
    <cellStyle name="Lien hypertexte visité" xfId="21030" builtinId="9" hidden="1"/>
    <cellStyle name="Lien hypertexte visité" xfId="21026" builtinId="9" hidden="1"/>
    <cellStyle name="Lien hypertexte visité" xfId="21022" builtinId="9" hidden="1"/>
    <cellStyle name="Lien hypertexte visité" xfId="21018" builtinId="9" hidden="1"/>
    <cellStyle name="Lien hypertexte visité" xfId="21014" builtinId="9" hidden="1"/>
    <cellStyle name="Lien hypertexte visité" xfId="21010" builtinId="9" hidden="1"/>
    <cellStyle name="Lien hypertexte visité" xfId="21006" builtinId="9" hidden="1"/>
    <cellStyle name="Lien hypertexte visité" xfId="21002" builtinId="9" hidden="1"/>
    <cellStyle name="Lien hypertexte visité" xfId="20998" builtinId="9" hidden="1"/>
    <cellStyle name="Lien hypertexte visité" xfId="20994" builtinId="9" hidden="1"/>
    <cellStyle name="Lien hypertexte visité" xfId="20990" builtinId="9" hidden="1"/>
    <cellStyle name="Lien hypertexte visité" xfId="20986" builtinId="9" hidden="1"/>
    <cellStyle name="Lien hypertexte visité" xfId="20982" builtinId="9" hidden="1"/>
    <cellStyle name="Lien hypertexte visité" xfId="20978" builtinId="9" hidden="1"/>
    <cellStyle name="Lien hypertexte visité" xfId="20974" builtinId="9" hidden="1"/>
    <cellStyle name="Lien hypertexte visité" xfId="20970" builtinId="9" hidden="1"/>
    <cellStyle name="Lien hypertexte visité" xfId="20966" builtinId="9" hidden="1"/>
    <cellStyle name="Lien hypertexte visité" xfId="20962" builtinId="9" hidden="1"/>
    <cellStyle name="Lien hypertexte visité" xfId="20958" builtinId="9" hidden="1"/>
    <cellStyle name="Lien hypertexte visité" xfId="20954" builtinId="9" hidden="1"/>
    <cellStyle name="Lien hypertexte visité" xfId="20950" builtinId="9" hidden="1"/>
    <cellStyle name="Lien hypertexte visité" xfId="20946" builtinId="9" hidden="1"/>
    <cellStyle name="Lien hypertexte visité" xfId="20942" builtinId="9" hidden="1"/>
    <cellStyle name="Lien hypertexte visité" xfId="20938" builtinId="9" hidden="1"/>
    <cellStyle name="Lien hypertexte visité" xfId="20934" builtinId="9" hidden="1"/>
    <cellStyle name="Lien hypertexte visité" xfId="20930" builtinId="9" hidden="1"/>
    <cellStyle name="Lien hypertexte visité" xfId="20926" builtinId="9" hidden="1"/>
    <cellStyle name="Lien hypertexte visité" xfId="20922" builtinId="9" hidden="1"/>
    <cellStyle name="Lien hypertexte visité" xfId="20918" builtinId="9" hidden="1"/>
    <cellStyle name="Lien hypertexte visité" xfId="20914" builtinId="9" hidden="1"/>
    <cellStyle name="Lien hypertexte visité" xfId="20910" builtinId="9" hidden="1"/>
    <cellStyle name="Lien hypertexte visité" xfId="20906" builtinId="9" hidden="1"/>
    <cellStyle name="Lien hypertexte visité" xfId="20902" builtinId="9" hidden="1"/>
    <cellStyle name="Lien hypertexte visité" xfId="20898" builtinId="9" hidden="1"/>
    <cellStyle name="Lien hypertexte visité" xfId="20894" builtinId="9" hidden="1"/>
    <cellStyle name="Lien hypertexte visité" xfId="20890" builtinId="9" hidden="1"/>
    <cellStyle name="Lien hypertexte visité" xfId="20886" builtinId="9" hidden="1"/>
    <cellStyle name="Lien hypertexte visité" xfId="20882" builtinId="9" hidden="1"/>
    <cellStyle name="Lien hypertexte visité" xfId="20878" builtinId="9" hidden="1"/>
    <cellStyle name="Lien hypertexte visité" xfId="20874" builtinId="9" hidden="1"/>
    <cellStyle name="Lien hypertexte visité" xfId="20870" builtinId="9" hidden="1"/>
    <cellStyle name="Lien hypertexte visité" xfId="20866" builtinId="9" hidden="1"/>
    <cellStyle name="Lien hypertexte visité" xfId="20862" builtinId="9" hidden="1"/>
    <cellStyle name="Lien hypertexte visité" xfId="20858" builtinId="9" hidden="1"/>
    <cellStyle name="Lien hypertexte visité" xfId="20854" builtinId="9" hidden="1"/>
    <cellStyle name="Lien hypertexte visité" xfId="20850" builtinId="9" hidden="1"/>
    <cellStyle name="Lien hypertexte visité" xfId="20846" builtinId="9" hidden="1"/>
    <cellStyle name="Lien hypertexte visité" xfId="20842" builtinId="9" hidden="1"/>
    <cellStyle name="Lien hypertexte visité" xfId="20838" builtinId="9" hidden="1"/>
    <cellStyle name="Lien hypertexte visité" xfId="20834" builtinId="9" hidden="1"/>
    <cellStyle name="Lien hypertexte visité" xfId="20830" builtinId="9" hidden="1"/>
    <cellStyle name="Lien hypertexte visité" xfId="20826" builtinId="9" hidden="1"/>
    <cellStyle name="Lien hypertexte visité" xfId="20822" builtinId="9" hidden="1"/>
    <cellStyle name="Lien hypertexte visité" xfId="20818" builtinId="9" hidden="1"/>
    <cellStyle name="Lien hypertexte visité" xfId="20814" builtinId="9" hidden="1"/>
    <cellStyle name="Lien hypertexte visité" xfId="20810" builtinId="9" hidden="1"/>
    <cellStyle name="Lien hypertexte visité" xfId="20806" builtinId="9" hidden="1"/>
    <cellStyle name="Lien hypertexte visité" xfId="20802" builtinId="9" hidden="1"/>
    <cellStyle name="Lien hypertexte visité" xfId="20798" builtinId="9" hidden="1"/>
    <cellStyle name="Lien hypertexte visité" xfId="20794" builtinId="9" hidden="1"/>
    <cellStyle name="Lien hypertexte visité" xfId="20790" builtinId="9" hidden="1"/>
    <cellStyle name="Lien hypertexte visité" xfId="20786" builtinId="9" hidden="1"/>
    <cellStyle name="Lien hypertexte visité" xfId="20782" builtinId="9" hidden="1"/>
    <cellStyle name="Lien hypertexte visité" xfId="20778" builtinId="9" hidden="1"/>
    <cellStyle name="Lien hypertexte visité" xfId="20774" builtinId="9" hidden="1"/>
    <cellStyle name="Lien hypertexte visité" xfId="20770" builtinId="9" hidden="1"/>
    <cellStyle name="Lien hypertexte visité" xfId="20766" builtinId="9" hidden="1"/>
    <cellStyle name="Lien hypertexte visité" xfId="20762" builtinId="9" hidden="1"/>
    <cellStyle name="Lien hypertexte visité" xfId="20758" builtinId="9" hidden="1"/>
    <cellStyle name="Lien hypertexte visité" xfId="20754" builtinId="9" hidden="1"/>
    <cellStyle name="Lien hypertexte visité" xfId="20750" builtinId="9" hidden="1"/>
    <cellStyle name="Lien hypertexte visité" xfId="20746" builtinId="9" hidden="1"/>
    <cellStyle name="Lien hypertexte visité" xfId="20742" builtinId="9" hidden="1"/>
    <cellStyle name="Lien hypertexte visité" xfId="20738" builtinId="9" hidden="1"/>
    <cellStyle name="Lien hypertexte visité" xfId="20734" builtinId="9" hidden="1"/>
    <cellStyle name="Lien hypertexte visité" xfId="20730" builtinId="9" hidden="1"/>
    <cellStyle name="Lien hypertexte visité" xfId="20726" builtinId="9" hidden="1"/>
    <cellStyle name="Lien hypertexte visité" xfId="20722" builtinId="9" hidden="1"/>
    <cellStyle name="Lien hypertexte visité" xfId="20718" builtinId="9" hidden="1"/>
    <cellStyle name="Lien hypertexte visité" xfId="20714" builtinId="9" hidden="1"/>
    <cellStyle name="Lien hypertexte visité" xfId="20710" builtinId="9" hidden="1"/>
    <cellStyle name="Lien hypertexte visité" xfId="20706" builtinId="9" hidden="1"/>
    <cellStyle name="Lien hypertexte visité" xfId="20702" builtinId="9" hidden="1"/>
    <cellStyle name="Lien hypertexte visité" xfId="20698" builtinId="9" hidden="1"/>
    <cellStyle name="Lien hypertexte visité" xfId="20694" builtinId="9" hidden="1"/>
    <cellStyle name="Lien hypertexte visité" xfId="20690" builtinId="9" hidden="1"/>
    <cellStyle name="Lien hypertexte visité" xfId="20686" builtinId="9" hidden="1"/>
    <cellStyle name="Lien hypertexte visité" xfId="20682" builtinId="9" hidden="1"/>
    <cellStyle name="Lien hypertexte visité" xfId="20678" builtinId="9" hidden="1"/>
    <cellStyle name="Lien hypertexte visité" xfId="20674" builtinId="9" hidden="1"/>
    <cellStyle name="Lien hypertexte visité" xfId="20670" builtinId="9" hidden="1"/>
    <cellStyle name="Lien hypertexte visité" xfId="20666" builtinId="9" hidden="1"/>
    <cellStyle name="Lien hypertexte visité" xfId="20662" builtinId="9" hidden="1"/>
    <cellStyle name="Lien hypertexte visité" xfId="20658" builtinId="9" hidden="1"/>
    <cellStyle name="Lien hypertexte visité" xfId="20654" builtinId="9" hidden="1"/>
    <cellStyle name="Lien hypertexte visité" xfId="20650" builtinId="9" hidden="1"/>
    <cellStyle name="Lien hypertexte visité" xfId="20646" builtinId="9" hidden="1"/>
    <cellStyle name="Lien hypertexte visité" xfId="20642" builtinId="9" hidden="1"/>
    <cellStyle name="Lien hypertexte visité" xfId="20638" builtinId="9" hidden="1"/>
    <cellStyle name="Lien hypertexte visité" xfId="20634" builtinId="9" hidden="1"/>
    <cellStyle name="Lien hypertexte visité" xfId="20630" builtinId="9" hidden="1"/>
    <cellStyle name="Lien hypertexte visité" xfId="20626" builtinId="9" hidden="1"/>
    <cellStyle name="Lien hypertexte visité" xfId="20622" builtinId="9" hidden="1"/>
    <cellStyle name="Lien hypertexte visité" xfId="20618" builtinId="9" hidden="1"/>
    <cellStyle name="Lien hypertexte visité" xfId="20614" builtinId="9" hidden="1"/>
    <cellStyle name="Lien hypertexte visité" xfId="20610" builtinId="9" hidden="1"/>
    <cellStyle name="Lien hypertexte visité" xfId="20606" builtinId="9" hidden="1"/>
    <cellStyle name="Lien hypertexte visité" xfId="20602" builtinId="9" hidden="1"/>
    <cellStyle name="Lien hypertexte visité" xfId="20598" builtinId="9" hidden="1"/>
    <cellStyle name="Lien hypertexte visité" xfId="20594" builtinId="9" hidden="1"/>
    <cellStyle name="Lien hypertexte visité" xfId="20590" builtinId="9" hidden="1"/>
    <cellStyle name="Lien hypertexte visité" xfId="20586" builtinId="9" hidden="1"/>
    <cellStyle name="Lien hypertexte visité" xfId="20582" builtinId="9" hidden="1"/>
    <cellStyle name="Lien hypertexte visité" xfId="20578" builtinId="9" hidden="1"/>
    <cellStyle name="Lien hypertexte visité" xfId="20574" builtinId="9" hidden="1"/>
    <cellStyle name="Lien hypertexte visité" xfId="20570" builtinId="9" hidden="1"/>
    <cellStyle name="Lien hypertexte visité" xfId="20566" builtinId="9" hidden="1"/>
    <cellStyle name="Lien hypertexte visité" xfId="20562" builtinId="9" hidden="1"/>
    <cellStyle name="Lien hypertexte visité" xfId="20558" builtinId="9" hidden="1"/>
    <cellStyle name="Lien hypertexte visité" xfId="20554" builtinId="9" hidden="1"/>
    <cellStyle name="Lien hypertexte visité" xfId="20550" builtinId="9" hidden="1"/>
    <cellStyle name="Lien hypertexte visité" xfId="20546" builtinId="9" hidden="1"/>
    <cellStyle name="Lien hypertexte visité" xfId="20542" builtinId="9" hidden="1"/>
    <cellStyle name="Lien hypertexte visité" xfId="20538" builtinId="9" hidden="1"/>
    <cellStyle name="Lien hypertexte visité" xfId="20534" builtinId="9" hidden="1"/>
    <cellStyle name="Lien hypertexte visité" xfId="20530" builtinId="9" hidden="1"/>
    <cellStyle name="Lien hypertexte visité" xfId="20526" builtinId="9" hidden="1"/>
    <cellStyle name="Lien hypertexte visité" xfId="20522" builtinId="9" hidden="1"/>
    <cellStyle name="Lien hypertexte visité" xfId="20518" builtinId="9" hidden="1"/>
    <cellStyle name="Lien hypertexte visité" xfId="20514" builtinId="9" hidden="1"/>
    <cellStyle name="Lien hypertexte visité" xfId="20510" builtinId="9" hidden="1"/>
    <cellStyle name="Lien hypertexte visité" xfId="20506" builtinId="9" hidden="1"/>
    <cellStyle name="Lien hypertexte visité" xfId="20502" builtinId="9" hidden="1"/>
    <cellStyle name="Lien hypertexte visité" xfId="20498" builtinId="9" hidden="1"/>
    <cellStyle name="Lien hypertexte visité" xfId="20494" builtinId="9" hidden="1"/>
    <cellStyle name="Lien hypertexte visité" xfId="20490" builtinId="9" hidden="1"/>
    <cellStyle name="Lien hypertexte visité" xfId="20486" builtinId="9" hidden="1"/>
    <cellStyle name="Lien hypertexte visité" xfId="20482" builtinId="9" hidden="1"/>
    <cellStyle name="Lien hypertexte visité" xfId="20478" builtinId="9" hidden="1"/>
    <cellStyle name="Lien hypertexte visité" xfId="20474" builtinId="9" hidden="1"/>
    <cellStyle name="Lien hypertexte visité" xfId="20470" builtinId="9" hidden="1"/>
    <cellStyle name="Lien hypertexte visité" xfId="20466" builtinId="9" hidden="1"/>
    <cellStyle name="Lien hypertexte visité" xfId="20462" builtinId="9" hidden="1"/>
    <cellStyle name="Lien hypertexte visité" xfId="20458" builtinId="9" hidden="1"/>
    <cellStyle name="Lien hypertexte visité" xfId="20454" builtinId="9" hidden="1"/>
    <cellStyle name="Lien hypertexte visité" xfId="20450" builtinId="9" hidden="1"/>
    <cellStyle name="Lien hypertexte visité" xfId="20446" builtinId="9" hidden="1"/>
    <cellStyle name="Lien hypertexte visité" xfId="20442" builtinId="9" hidden="1"/>
    <cellStyle name="Lien hypertexte visité" xfId="20438" builtinId="9" hidden="1"/>
    <cellStyle name="Lien hypertexte visité" xfId="20434" builtinId="9" hidden="1"/>
    <cellStyle name="Lien hypertexte visité" xfId="20430" builtinId="9" hidden="1"/>
    <cellStyle name="Lien hypertexte visité" xfId="20426" builtinId="9" hidden="1"/>
    <cellStyle name="Lien hypertexte visité" xfId="20422" builtinId="9" hidden="1"/>
    <cellStyle name="Lien hypertexte visité" xfId="20418" builtinId="9" hidden="1"/>
    <cellStyle name="Lien hypertexte visité" xfId="20414" builtinId="9" hidden="1"/>
    <cellStyle name="Lien hypertexte visité" xfId="20410" builtinId="9" hidden="1"/>
    <cellStyle name="Lien hypertexte visité" xfId="20406" builtinId="9" hidden="1"/>
    <cellStyle name="Lien hypertexte visité" xfId="20402" builtinId="9" hidden="1"/>
    <cellStyle name="Lien hypertexte visité" xfId="20398" builtinId="9" hidden="1"/>
    <cellStyle name="Lien hypertexte visité" xfId="20394" builtinId="9" hidden="1"/>
    <cellStyle name="Lien hypertexte visité" xfId="20390" builtinId="9" hidden="1"/>
    <cellStyle name="Lien hypertexte visité" xfId="20386" builtinId="9" hidden="1"/>
    <cellStyle name="Lien hypertexte visité" xfId="20382" builtinId="9" hidden="1"/>
    <cellStyle name="Lien hypertexte visité" xfId="20378" builtinId="9" hidden="1"/>
    <cellStyle name="Lien hypertexte visité" xfId="20374" builtinId="9" hidden="1"/>
    <cellStyle name="Lien hypertexte visité" xfId="20370" builtinId="9" hidden="1"/>
    <cellStyle name="Lien hypertexte visité" xfId="20366" builtinId="9" hidden="1"/>
    <cellStyle name="Lien hypertexte visité" xfId="20362" builtinId="9" hidden="1"/>
    <cellStyle name="Lien hypertexte visité" xfId="20358" builtinId="9" hidden="1"/>
    <cellStyle name="Lien hypertexte visité" xfId="20354" builtinId="9" hidden="1"/>
    <cellStyle name="Lien hypertexte visité" xfId="20350" builtinId="9" hidden="1"/>
    <cellStyle name="Lien hypertexte visité" xfId="20346" builtinId="9" hidden="1"/>
    <cellStyle name="Lien hypertexte visité" xfId="20342" builtinId="9" hidden="1"/>
    <cellStyle name="Lien hypertexte visité" xfId="20338" builtinId="9" hidden="1"/>
    <cellStyle name="Lien hypertexte visité" xfId="20334" builtinId="9" hidden="1"/>
    <cellStyle name="Lien hypertexte visité" xfId="20330" builtinId="9" hidden="1"/>
    <cellStyle name="Lien hypertexte visité" xfId="20326" builtinId="9" hidden="1"/>
    <cellStyle name="Lien hypertexte visité" xfId="20322" builtinId="9" hidden="1"/>
    <cellStyle name="Lien hypertexte visité" xfId="20318" builtinId="9" hidden="1"/>
    <cellStyle name="Lien hypertexte visité" xfId="20314" builtinId="9" hidden="1"/>
    <cellStyle name="Lien hypertexte visité" xfId="20310" builtinId="9" hidden="1"/>
    <cellStyle name="Lien hypertexte visité" xfId="20306" builtinId="9" hidden="1"/>
    <cellStyle name="Lien hypertexte visité" xfId="20302" builtinId="9" hidden="1"/>
    <cellStyle name="Lien hypertexte visité" xfId="20298" builtinId="9" hidden="1"/>
    <cellStyle name="Lien hypertexte visité" xfId="20294" builtinId="9" hidden="1"/>
    <cellStyle name="Lien hypertexte visité" xfId="20290" builtinId="9" hidden="1"/>
    <cellStyle name="Lien hypertexte visité" xfId="20286" builtinId="9" hidden="1"/>
    <cellStyle name="Lien hypertexte visité" xfId="20282" builtinId="9" hidden="1"/>
    <cellStyle name="Lien hypertexte visité" xfId="20278" builtinId="9" hidden="1"/>
    <cellStyle name="Lien hypertexte visité" xfId="20274" builtinId="9" hidden="1"/>
    <cellStyle name="Lien hypertexte visité" xfId="20270" builtinId="9" hidden="1"/>
    <cellStyle name="Lien hypertexte visité" xfId="20266" builtinId="9" hidden="1"/>
    <cellStyle name="Lien hypertexte visité" xfId="20262" builtinId="9" hidden="1"/>
    <cellStyle name="Lien hypertexte visité" xfId="20258" builtinId="9" hidden="1"/>
    <cellStyle name="Lien hypertexte visité" xfId="20254" builtinId="9" hidden="1"/>
    <cellStyle name="Lien hypertexte visité" xfId="20250" builtinId="9" hidden="1"/>
    <cellStyle name="Lien hypertexte visité" xfId="20246" builtinId="9" hidden="1"/>
    <cellStyle name="Lien hypertexte visité" xfId="20242" builtinId="9" hidden="1"/>
    <cellStyle name="Lien hypertexte visité" xfId="20238" builtinId="9" hidden="1"/>
    <cellStyle name="Lien hypertexte visité" xfId="20234" builtinId="9" hidden="1"/>
    <cellStyle name="Lien hypertexte visité" xfId="20230" builtinId="9" hidden="1"/>
    <cellStyle name="Lien hypertexte visité" xfId="20226" builtinId="9" hidden="1"/>
    <cellStyle name="Lien hypertexte visité" xfId="20222" builtinId="9" hidden="1"/>
    <cellStyle name="Lien hypertexte visité" xfId="20218" builtinId="9" hidden="1"/>
    <cellStyle name="Lien hypertexte visité" xfId="20214" builtinId="9" hidden="1"/>
    <cellStyle name="Lien hypertexte visité" xfId="20210" builtinId="9" hidden="1"/>
    <cellStyle name="Lien hypertexte visité" xfId="20206" builtinId="9" hidden="1"/>
    <cellStyle name="Lien hypertexte visité" xfId="20202" builtinId="9" hidden="1"/>
    <cellStyle name="Lien hypertexte visité" xfId="20198" builtinId="9" hidden="1"/>
    <cellStyle name="Lien hypertexte visité" xfId="20194" builtinId="9" hidden="1"/>
    <cellStyle name="Lien hypertexte visité" xfId="20190" builtinId="9" hidden="1"/>
    <cellStyle name="Lien hypertexte visité" xfId="20186" builtinId="9" hidden="1"/>
    <cellStyle name="Lien hypertexte visité" xfId="20182" builtinId="9" hidden="1"/>
    <cellStyle name="Lien hypertexte visité" xfId="20178" builtinId="9" hidden="1"/>
    <cellStyle name="Lien hypertexte visité" xfId="20174" builtinId="9" hidden="1"/>
    <cellStyle name="Lien hypertexte visité" xfId="20170" builtinId="9" hidden="1"/>
    <cellStyle name="Lien hypertexte visité" xfId="20166" builtinId="9" hidden="1"/>
    <cellStyle name="Lien hypertexte visité" xfId="20162" builtinId="9" hidden="1"/>
    <cellStyle name="Lien hypertexte visité" xfId="20158" builtinId="9" hidden="1"/>
    <cellStyle name="Lien hypertexte visité" xfId="20154" builtinId="9" hidden="1"/>
    <cellStyle name="Lien hypertexte visité" xfId="20150" builtinId="9" hidden="1"/>
    <cellStyle name="Lien hypertexte visité" xfId="20146" builtinId="9" hidden="1"/>
    <cellStyle name="Lien hypertexte visité" xfId="20142" builtinId="9" hidden="1"/>
    <cellStyle name="Lien hypertexte visité" xfId="20138" builtinId="9" hidden="1"/>
    <cellStyle name="Lien hypertexte visité" xfId="20134" builtinId="9" hidden="1"/>
    <cellStyle name="Lien hypertexte visité" xfId="20130" builtinId="9" hidden="1"/>
    <cellStyle name="Lien hypertexte visité" xfId="20126" builtinId="9" hidden="1"/>
    <cellStyle name="Lien hypertexte visité" xfId="20122" builtinId="9" hidden="1"/>
    <cellStyle name="Lien hypertexte visité" xfId="20118" builtinId="9" hidden="1"/>
    <cellStyle name="Lien hypertexte visité" xfId="20114" builtinId="9" hidden="1"/>
    <cellStyle name="Lien hypertexte visité" xfId="20110" builtinId="9" hidden="1"/>
    <cellStyle name="Lien hypertexte visité" xfId="20106" builtinId="9" hidden="1"/>
    <cellStyle name="Lien hypertexte visité" xfId="20102" builtinId="9" hidden="1"/>
    <cellStyle name="Lien hypertexte visité" xfId="20098" builtinId="9" hidden="1"/>
    <cellStyle name="Lien hypertexte visité" xfId="20094" builtinId="9" hidden="1"/>
    <cellStyle name="Lien hypertexte visité" xfId="20090" builtinId="9" hidden="1"/>
    <cellStyle name="Lien hypertexte visité" xfId="20086" builtinId="9" hidden="1"/>
    <cellStyle name="Lien hypertexte visité" xfId="20082" builtinId="9" hidden="1"/>
    <cellStyle name="Lien hypertexte visité" xfId="20078" builtinId="9" hidden="1"/>
    <cellStyle name="Lien hypertexte visité" xfId="20074" builtinId="9" hidden="1"/>
    <cellStyle name="Lien hypertexte visité" xfId="20070" builtinId="9" hidden="1"/>
    <cellStyle name="Lien hypertexte visité" xfId="20066" builtinId="9" hidden="1"/>
    <cellStyle name="Lien hypertexte visité" xfId="20062" builtinId="9" hidden="1"/>
    <cellStyle name="Lien hypertexte visité" xfId="20058" builtinId="9" hidden="1"/>
    <cellStyle name="Lien hypertexte visité" xfId="20054" builtinId="9" hidden="1"/>
    <cellStyle name="Lien hypertexte visité" xfId="20050" builtinId="9" hidden="1"/>
    <cellStyle name="Lien hypertexte visité" xfId="20046" builtinId="9" hidden="1"/>
    <cellStyle name="Lien hypertexte visité" xfId="20042" builtinId="9" hidden="1"/>
    <cellStyle name="Lien hypertexte visité" xfId="20038" builtinId="9" hidden="1"/>
    <cellStyle name="Lien hypertexte visité" xfId="20034" builtinId="9" hidden="1"/>
    <cellStyle name="Lien hypertexte visité" xfId="20030" builtinId="9" hidden="1"/>
    <cellStyle name="Lien hypertexte visité" xfId="20026" builtinId="9" hidden="1"/>
    <cellStyle name="Lien hypertexte visité" xfId="20022" builtinId="9" hidden="1"/>
    <cellStyle name="Lien hypertexte visité" xfId="20018" builtinId="9" hidden="1"/>
    <cellStyle name="Lien hypertexte visité" xfId="20014" builtinId="9" hidden="1"/>
    <cellStyle name="Lien hypertexte visité" xfId="20010" builtinId="9" hidden="1"/>
    <cellStyle name="Lien hypertexte visité" xfId="20006" builtinId="9" hidden="1"/>
    <cellStyle name="Lien hypertexte visité" xfId="20002" builtinId="9" hidden="1"/>
    <cellStyle name="Lien hypertexte visité" xfId="19998" builtinId="9" hidden="1"/>
    <cellStyle name="Lien hypertexte visité" xfId="19994" builtinId="9" hidden="1"/>
    <cellStyle name="Lien hypertexte visité" xfId="19990" builtinId="9" hidden="1"/>
    <cellStyle name="Lien hypertexte visité" xfId="19986" builtinId="9" hidden="1"/>
    <cellStyle name="Lien hypertexte visité" xfId="19982" builtinId="9" hidden="1"/>
    <cellStyle name="Lien hypertexte visité" xfId="19978" builtinId="9" hidden="1"/>
    <cellStyle name="Lien hypertexte visité" xfId="19974" builtinId="9" hidden="1"/>
    <cellStyle name="Lien hypertexte visité" xfId="19970" builtinId="9" hidden="1"/>
    <cellStyle name="Lien hypertexte visité" xfId="19966" builtinId="9" hidden="1"/>
    <cellStyle name="Lien hypertexte visité" xfId="19962" builtinId="9" hidden="1"/>
    <cellStyle name="Lien hypertexte visité" xfId="19958" builtinId="9" hidden="1"/>
    <cellStyle name="Lien hypertexte visité" xfId="19954" builtinId="9" hidden="1"/>
    <cellStyle name="Lien hypertexte visité" xfId="19950" builtinId="9" hidden="1"/>
    <cellStyle name="Lien hypertexte visité" xfId="19946" builtinId="9" hidden="1"/>
    <cellStyle name="Lien hypertexte visité" xfId="19942" builtinId="9" hidden="1"/>
    <cellStyle name="Lien hypertexte visité" xfId="19938" builtinId="9" hidden="1"/>
    <cellStyle name="Lien hypertexte visité" xfId="19934" builtinId="9" hidden="1"/>
    <cellStyle name="Lien hypertexte visité" xfId="19930" builtinId="9" hidden="1"/>
    <cellStyle name="Lien hypertexte visité" xfId="19926" builtinId="9" hidden="1"/>
    <cellStyle name="Lien hypertexte visité" xfId="19922" builtinId="9" hidden="1"/>
    <cellStyle name="Lien hypertexte visité" xfId="19918" builtinId="9" hidden="1"/>
    <cellStyle name="Lien hypertexte visité" xfId="19914" builtinId="9" hidden="1"/>
    <cellStyle name="Lien hypertexte visité" xfId="19910" builtinId="9" hidden="1"/>
    <cellStyle name="Lien hypertexte visité" xfId="19906" builtinId="9" hidden="1"/>
    <cellStyle name="Lien hypertexte visité" xfId="19902" builtinId="9" hidden="1"/>
    <cellStyle name="Lien hypertexte visité" xfId="19898" builtinId="9" hidden="1"/>
    <cellStyle name="Lien hypertexte visité" xfId="19894" builtinId="9" hidden="1"/>
    <cellStyle name="Lien hypertexte visité" xfId="19890" builtinId="9" hidden="1"/>
    <cellStyle name="Lien hypertexte visité" xfId="19886" builtinId="9" hidden="1"/>
    <cellStyle name="Lien hypertexte visité" xfId="19882" builtinId="9" hidden="1"/>
    <cellStyle name="Lien hypertexte visité" xfId="19878" builtinId="9" hidden="1"/>
    <cellStyle name="Lien hypertexte visité" xfId="19874" builtinId="9" hidden="1"/>
    <cellStyle name="Lien hypertexte visité" xfId="19870" builtinId="9" hidden="1"/>
    <cellStyle name="Lien hypertexte visité" xfId="19866" builtinId="9" hidden="1"/>
    <cellStyle name="Lien hypertexte visité" xfId="19862" builtinId="9" hidden="1"/>
    <cellStyle name="Lien hypertexte visité" xfId="19858" builtinId="9" hidden="1"/>
    <cellStyle name="Lien hypertexte visité" xfId="19854" builtinId="9" hidden="1"/>
    <cellStyle name="Lien hypertexte visité" xfId="19850" builtinId="9" hidden="1"/>
    <cellStyle name="Lien hypertexte visité" xfId="19846" builtinId="9" hidden="1"/>
    <cellStyle name="Lien hypertexte visité" xfId="19842" builtinId="9" hidden="1"/>
    <cellStyle name="Lien hypertexte visité" xfId="19838" builtinId="9" hidden="1"/>
    <cellStyle name="Lien hypertexte visité" xfId="19834" builtinId="9" hidden="1"/>
    <cellStyle name="Lien hypertexte visité" xfId="19830" builtinId="9" hidden="1"/>
    <cellStyle name="Lien hypertexte visité" xfId="19826" builtinId="9" hidden="1"/>
    <cellStyle name="Lien hypertexte visité" xfId="19822" builtinId="9" hidden="1"/>
    <cellStyle name="Lien hypertexte visité" xfId="19818" builtinId="9" hidden="1"/>
    <cellStyle name="Lien hypertexte visité" xfId="19814" builtinId="9" hidden="1"/>
    <cellStyle name="Lien hypertexte visité" xfId="19810" builtinId="9" hidden="1"/>
    <cellStyle name="Lien hypertexte visité" xfId="19806" builtinId="9" hidden="1"/>
    <cellStyle name="Lien hypertexte visité" xfId="19802" builtinId="9" hidden="1"/>
    <cellStyle name="Lien hypertexte visité" xfId="19798" builtinId="9" hidden="1"/>
    <cellStyle name="Lien hypertexte visité" xfId="19794" builtinId="9" hidden="1"/>
    <cellStyle name="Lien hypertexte visité" xfId="19790" builtinId="9" hidden="1"/>
    <cellStyle name="Lien hypertexte visité" xfId="19786" builtinId="9" hidden="1"/>
    <cellStyle name="Lien hypertexte visité" xfId="19782" builtinId="9" hidden="1"/>
    <cellStyle name="Lien hypertexte visité" xfId="19778" builtinId="9" hidden="1"/>
    <cellStyle name="Lien hypertexte visité" xfId="19774" builtinId="9" hidden="1"/>
    <cellStyle name="Lien hypertexte visité" xfId="19770" builtinId="9" hidden="1"/>
    <cellStyle name="Lien hypertexte visité" xfId="19766" builtinId="9" hidden="1"/>
    <cellStyle name="Lien hypertexte visité" xfId="19762" builtinId="9" hidden="1"/>
    <cellStyle name="Lien hypertexte visité" xfId="19758" builtinId="9" hidden="1"/>
    <cellStyle name="Lien hypertexte visité" xfId="19754" builtinId="9" hidden="1"/>
    <cellStyle name="Lien hypertexte visité" xfId="19750" builtinId="9" hidden="1"/>
    <cellStyle name="Lien hypertexte visité" xfId="19746" builtinId="9" hidden="1"/>
    <cellStyle name="Lien hypertexte visité" xfId="19742" builtinId="9" hidden="1"/>
    <cellStyle name="Lien hypertexte visité" xfId="19738" builtinId="9" hidden="1"/>
    <cellStyle name="Lien hypertexte visité" xfId="19734" builtinId="9" hidden="1"/>
    <cellStyle name="Lien hypertexte visité" xfId="19730" builtinId="9" hidden="1"/>
    <cellStyle name="Lien hypertexte visité" xfId="19726" builtinId="9" hidden="1"/>
    <cellStyle name="Lien hypertexte visité" xfId="19722" builtinId="9" hidden="1"/>
    <cellStyle name="Lien hypertexte visité" xfId="19718" builtinId="9" hidden="1"/>
    <cellStyle name="Lien hypertexte visité" xfId="19714" builtinId="9" hidden="1"/>
    <cellStyle name="Lien hypertexte visité" xfId="19710" builtinId="9" hidden="1"/>
    <cellStyle name="Lien hypertexte visité" xfId="19706" builtinId="9" hidden="1"/>
    <cellStyle name="Lien hypertexte visité" xfId="19702" builtinId="9" hidden="1"/>
    <cellStyle name="Lien hypertexte visité" xfId="19698" builtinId="9" hidden="1"/>
    <cellStyle name="Lien hypertexte visité" xfId="19694" builtinId="9" hidden="1"/>
    <cellStyle name="Lien hypertexte visité" xfId="19690" builtinId="9" hidden="1"/>
    <cellStyle name="Lien hypertexte visité" xfId="19686" builtinId="9" hidden="1"/>
    <cellStyle name="Lien hypertexte visité" xfId="19682" builtinId="9" hidden="1"/>
    <cellStyle name="Lien hypertexte visité" xfId="19678" builtinId="9" hidden="1"/>
    <cellStyle name="Lien hypertexte visité" xfId="19674" builtinId="9" hidden="1"/>
    <cellStyle name="Lien hypertexte visité" xfId="19670" builtinId="9" hidden="1"/>
    <cellStyle name="Lien hypertexte visité" xfId="19666" builtinId="9" hidden="1"/>
    <cellStyle name="Lien hypertexte visité" xfId="19662" builtinId="9" hidden="1"/>
    <cellStyle name="Lien hypertexte visité" xfId="19658" builtinId="9" hidden="1"/>
    <cellStyle name="Lien hypertexte visité" xfId="19654" builtinId="9" hidden="1"/>
    <cellStyle name="Lien hypertexte visité" xfId="19650" builtinId="9" hidden="1"/>
    <cellStyle name="Lien hypertexte visité" xfId="19646" builtinId="9" hidden="1"/>
    <cellStyle name="Lien hypertexte visité" xfId="19642" builtinId="9" hidden="1"/>
    <cellStyle name="Lien hypertexte visité" xfId="19638" builtinId="9" hidden="1"/>
    <cellStyle name="Lien hypertexte visité" xfId="19634" builtinId="9" hidden="1"/>
    <cellStyle name="Lien hypertexte visité" xfId="19630" builtinId="9" hidden="1"/>
    <cellStyle name="Lien hypertexte visité" xfId="19626" builtinId="9" hidden="1"/>
    <cellStyle name="Lien hypertexte visité" xfId="19622" builtinId="9" hidden="1"/>
    <cellStyle name="Lien hypertexte visité" xfId="19618" builtinId="9" hidden="1"/>
    <cellStyle name="Lien hypertexte visité" xfId="19614" builtinId="9" hidden="1"/>
    <cellStyle name="Lien hypertexte visité" xfId="19610" builtinId="9" hidden="1"/>
    <cellStyle name="Lien hypertexte visité" xfId="19606" builtinId="9" hidden="1"/>
    <cellStyle name="Lien hypertexte visité" xfId="19602" builtinId="9" hidden="1"/>
    <cellStyle name="Lien hypertexte visité" xfId="19598" builtinId="9" hidden="1"/>
    <cellStyle name="Lien hypertexte visité" xfId="19594" builtinId="9" hidden="1"/>
    <cellStyle name="Lien hypertexte visité" xfId="19590" builtinId="9" hidden="1"/>
    <cellStyle name="Lien hypertexte visité" xfId="19586" builtinId="9" hidden="1"/>
    <cellStyle name="Lien hypertexte visité" xfId="19582" builtinId="9" hidden="1"/>
    <cellStyle name="Lien hypertexte visité" xfId="19578" builtinId="9" hidden="1"/>
    <cellStyle name="Lien hypertexte visité" xfId="19574" builtinId="9" hidden="1"/>
    <cellStyle name="Lien hypertexte visité" xfId="19570" builtinId="9" hidden="1"/>
    <cellStyle name="Lien hypertexte visité" xfId="19566" builtinId="9" hidden="1"/>
    <cellStyle name="Lien hypertexte visité" xfId="19562" builtinId="9" hidden="1"/>
    <cellStyle name="Lien hypertexte visité" xfId="19558" builtinId="9" hidden="1"/>
    <cellStyle name="Lien hypertexte visité" xfId="19554" builtinId="9" hidden="1"/>
    <cellStyle name="Lien hypertexte visité" xfId="19550" builtinId="9" hidden="1"/>
    <cellStyle name="Lien hypertexte visité" xfId="19546" builtinId="9" hidden="1"/>
    <cellStyle name="Lien hypertexte visité" xfId="19542" builtinId="9" hidden="1"/>
    <cellStyle name="Lien hypertexte visité" xfId="19538" builtinId="9" hidden="1"/>
    <cellStyle name="Lien hypertexte visité" xfId="19534" builtinId="9" hidden="1"/>
    <cellStyle name="Lien hypertexte visité" xfId="19530" builtinId="9" hidden="1"/>
    <cellStyle name="Lien hypertexte visité" xfId="19526" builtinId="9" hidden="1"/>
    <cellStyle name="Lien hypertexte visité" xfId="19522" builtinId="9" hidden="1"/>
    <cellStyle name="Lien hypertexte visité" xfId="19518" builtinId="9" hidden="1"/>
    <cellStyle name="Lien hypertexte visité" xfId="19514" builtinId="9" hidden="1"/>
    <cellStyle name="Lien hypertexte visité" xfId="19510" builtinId="9" hidden="1"/>
    <cellStyle name="Lien hypertexte visité" xfId="19506" builtinId="9" hidden="1"/>
    <cellStyle name="Lien hypertexte visité" xfId="19502" builtinId="9" hidden="1"/>
    <cellStyle name="Lien hypertexte visité" xfId="19498" builtinId="9" hidden="1"/>
    <cellStyle name="Lien hypertexte visité" xfId="19494" builtinId="9" hidden="1"/>
    <cellStyle name="Lien hypertexte visité" xfId="19490" builtinId="9" hidden="1"/>
    <cellStyle name="Lien hypertexte visité" xfId="19486" builtinId="9" hidden="1"/>
    <cellStyle name="Lien hypertexte visité" xfId="19482" builtinId="9" hidden="1"/>
    <cellStyle name="Lien hypertexte visité" xfId="19478" builtinId="9" hidden="1"/>
    <cellStyle name="Lien hypertexte visité" xfId="19474" builtinId="9" hidden="1"/>
    <cellStyle name="Lien hypertexte visité" xfId="19470" builtinId="9" hidden="1"/>
    <cellStyle name="Lien hypertexte visité" xfId="19466" builtinId="9" hidden="1"/>
    <cellStyle name="Lien hypertexte visité" xfId="19462" builtinId="9" hidden="1"/>
    <cellStyle name="Lien hypertexte visité" xfId="19458" builtinId="9" hidden="1"/>
    <cellStyle name="Lien hypertexte visité" xfId="19454" builtinId="9" hidden="1"/>
    <cellStyle name="Lien hypertexte visité" xfId="19450" builtinId="9" hidden="1"/>
    <cellStyle name="Lien hypertexte visité" xfId="19446" builtinId="9" hidden="1"/>
    <cellStyle name="Lien hypertexte visité" xfId="19442" builtinId="9" hidden="1"/>
    <cellStyle name="Lien hypertexte visité" xfId="19438" builtinId="9" hidden="1"/>
    <cellStyle name="Lien hypertexte visité" xfId="19434" builtinId="9" hidden="1"/>
    <cellStyle name="Lien hypertexte visité" xfId="19430" builtinId="9" hidden="1"/>
    <cellStyle name="Lien hypertexte visité" xfId="19426" builtinId="9" hidden="1"/>
    <cellStyle name="Lien hypertexte visité" xfId="19422" builtinId="9" hidden="1"/>
    <cellStyle name="Lien hypertexte visité" xfId="19418" builtinId="9" hidden="1"/>
    <cellStyle name="Lien hypertexte visité" xfId="19414" builtinId="9" hidden="1"/>
    <cellStyle name="Lien hypertexte visité" xfId="19410" builtinId="9" hidden="1"/>
    <cellStyle name="Lien hypertexte visité" xfId="19406" builtinId="9" hidden="1"/>
    <cellStyle name="Lien hypertexte visité" xfId="19402" builtinId="9" hidden="1"/>
    <cellStyle name="Lien hypertexte visité" xfId="19398" builtinId="9" hidden="1"/>
    <cellStyle name="Lien hypertexte visité" xfId="19394" builtinId="9" hidden="1"/>
    <cellStyle name="Lien hypertexte visité" xfId="19390" builtinId="9" hidden="1"/>
    <cellStyle name="Lien hypertexte visité" xfId="19386" builtinId="9" hidden="1"/>
    <cellStyle name="Lien hypertexte visité" xfId="19382" builtinId="9" hidden="1"/>
    <cellStyle name="Lien hypertexte visité" xfId="19378" builtinId="9" hidden="1"/>
    <cellStyle name="Lien hypertexte visité" xfId="19374" builtinId="9" hidden="1"/>
    <cellStyle name="Lien hypertexte visité" xfId="19370" builtinId="9" hidden="1"/>
    <cellStyle name="Lien hypertexte visité" xfId="19366" builtinId="9" hidden="1"/>
    <cellStyle name="Lien hypertexte visité" xfId="19362" builtinId="9" hidden="1"/>
    <cellStyle name="Lien hypertexte visité" xfId="19358" builtinId="9" hidden="1"/>
    <cellStyle name="Lien hypertexte visité" xfId="19354" builtinId="9" hidden="1"/>
    <cellStyle name="Lien hypertexte visité" xfId="19350" builtinId="9" hidden="1"/>
    <cellStyle name="Lien hypertexte visité" xfId="19346" builtinId="9" hidden="1"/>
    <cellStyle name="Lien hypertexte visité" xfId="19342" builtinId="9" hidden="1"/>
    <cellStyle name="Lien hypertexte visité" xfId="19338" builtinId="9" hidden="1"/>
    <cellStyle name="Lien hypertexte visité" xfId="19334" builtinId="9" hidden="1"/>
    <cellStyle name="Lien hypertexte visité" xfId="19330" builtinId="9" hidden="1"/>
    <cellStyle name="Lien hypertexte visité" xfId="19326" builtinId="9" hidden="1"/>
    <cellStyle name="Lien hypertexte visité" xfId="19322" builtinId="9" hidden="1"/>
    <cellStyle name="Lien hypertexte visité" xfId="19318" builtinId="9" hidden="1"/>
    <cellStyle name="Lien hypertexte visité" xfId="19314" builtinId="9" hidden="1"/>
    <cellStyle name="Lien hypertexte visité" xfId="19310" builtinId="9" hidden="1"/>
    <cellStyle name="Lien hypertexte visité" xfId="19306" builtinId="9" hidden="1"/>
    <cellStyle name="Lien hypertexte visité" xfId="19302" builtinId="9" hidden="1"/>
    <cellStyle name="Lien hypertexte visité" xfId="19298" builtinId="9" hidden="1"/>
    <cellStyle name="Lien hypertexte visité" xfId="19294" builtinId="9" hidden="1"/>
    <cellStyle name="Lien hypertexte visité" xfId="19290" builtinId="9" hidden="1"/>
    <cellStyle name="Lien hypertexte visité" xfId="19286" builtinId="9" hidden="1"/>
    <cellStyle name="Lien hypertexte visité" xfId="19282" builtinId="9" hidden="1"/>
    <cellStyle name="Lien hypertexte visité" xfId="19278" builtinId="9" hidden="1"/>
    <cellStyle name="Lien hypertexte visité" xfId="19274" builtinId="9" hidden="1"/>
    <cellStyle name="Lien hypertexte visité" xfId="19270" builtinId="9" hidden="1"/>
    <cellStyle name="Lien hypertexte visité" xfId="19266" builtinId="9" hidden="1"/>
    <cellStyle name="Lien hypertexte visité" xfId="19262" builtinId="9" hidden="1"/>
    <cellStyle name="Lien hypertexte visité" xfId="19258" builtinId="9" hidden="1"/>
    <cellStyle name="Lien hypertexte visité" xfId="19254" builtinId="9" hidden="1"/>
    <cellStyle name="Lien hypertexte visité" xfId="19250" builtinId="9" hidden="1"/>
    <cellStyle name="Lien hypertexte visité" xfId="19246" builtinId="9" hidden="1"/>
    <cellStyle name="Lien hypertexte visité" xfId="19242" builtinId="9" hidden="1"/>
    <cellStyle name="Lien hypertexte visité" xfId="19238" builtinId="9" hidden="1"/>
    <cellStyle name="Lien hypertexte visité" xfId="19234" builtinId="9" hidden="1"/>
    <cellStyle name="Lien hypertexte visité" xfId="19230" builtinId="9" hidden="1"/>
    <cellStyle name="Lien hypertexte visité" xfId="19226" builtinId="9" hidden="1"/>
    <cellStyle name="Lien hypertexte visité" xfId="19222" builtinId="9" hidden="1"/>
    <cellStyle name="Lien hypertexte visité" xfId="19218" builtinId="9" hidden="1"/>
    <cellStyle name="Lien hypertexte visité" xfId="19214" builtinId="9" hidden="1"/>
    <cellStyle name="Lien hypertexte visité" xfId="19210" builtinId="9" hidden="1"/>
    <cellStyle name="Lien hypertexte visité" xfId="19206" builtinId="9" hidden="1"/>
    <cellStyle name="Lien hypertexte visité" xfId="19202" builtinId="9" hidden="1"/>
    <cellStyle name="Lien hypertexte visité" xfId="19198" builtinId="9" hidden="1"/>
    <cellStyle name="Lien hypertexte visité" xfId="19194" builtinId="9" hidden="1"/>
    <cellStyle name="Lien hypertexte visité" xfId="19190" builtinId="9" hidden="1"/>
    <cellStyle name="Lien hypertexte visité" xfId="19186" builtinId="9" hidden="1"/>
    <cellStyle name="Lien hypertexte visité" xfId="19182" builtinId="9" hidden="1"/>
    <cellStyle name="Lien hypertexte visité" xfId="19178" builtinId="9" hidden="1"/>
    <cellStyle name="Lien hypertexte visité" xfId="19174" builtinId="9" hidden="1"/>
    <cellStyle name="Lien hypertexte visité" xfId="19170" builtinId="9" hidden="1"/>
    <cellStyle name="Lien hypertexte visité" xfId="19166" builtinId="9" hidden="1"/>
    <cellStyle name="Lien hypertexte visité" xfId="19162" builtinId="9" hidden="1"/>
    <cellStyle name="Lien hypertexte visité" xfId="19158" builtinId="9" hidden="1"/>
    <cellStyle name="Lien hypertexte visité" xfId="19154" builtinId="9" hidden="1"/>
    <cellStyle name="Lien hypertexte visité" xfId="19150" builtinId="9" hidden="1"/>
    <cellStyle name="Lien hypertexte visité" xfId="19146" builtinId="9" hidden="1"/>
    <cellStyle name="Lien hypertexte visité" xfId="19142" builtinId="9" hidden="1"/>
    <cellStyle name="Lien hypertexte visité" xfId="19138" builtinId="9" hidden="1"/>
    <cellStyle name="Lien hypertexte visité" xfId="19134" builtinId="9" hidden="1"/>
    <cellStyle name="Lien hypertexte visité" xfId="19130" builtinId="9" hidden="1"/>
    <cellStyle name="Lien hypertexte visité" xfId="19126" builtinId="9" hidden="1"/>
    <cellStyle name="Lien hypertexte visité" xfId="19122" builtinId="9" hidden="1"/>
    <cellStyle name="Lien hypertexte visité" xfId="19118" builtinId="9" hidden="1"/>
    <cellStyle name="Lien hypertexte visité" xfId="19114" builtinId="9" hidden="1"/>
    <cellStyle name="Lien hypertexte visité" xfId="19110" builtinId="9" hidden="1"/>
    <cellStyle name="Lien hypertexte visité" xfId="19106" builtinId="9" hidden="1"/>
    <cellStyle name="Lien hypertexte visité" xfId="19102" builtinId="9" hidden="1"/>
    <cellStyle name="Lien hypertexte visité" xfId="19098" builtinId="9" hidden="1"/>
    <cellStyle name="Lien hypertexte visité" xfId="19094" builtinId="9" hidden="1"/>
    <cellStyle name="Lien hypertexte visité" xfId="19090" builtinId="9" hidden="1"/>
    <cellStyle name="Lien hypertexte visité" xfId="19086" builtinId="9" hidden="1"/>
    <cellStyle name="Lien hypertexte visité" xfId="19082" builtinId="9" hidden="1"/>
    <cellStyle name="Lien hypertexte visité" xfId="19078" builtinId="9" hidden="1"/>
    <cellStyle name="Lien hypertexte visité" xfId="19074" builtinId="9" hidden="1"/>
    <cellStyle name="Lien hypertexte visité" xfId="19070" builtinId="9" hidden="1"/>
    <cellStyle name="Lien hypertexte visité" xfId="19066" builtinId="9" hidden="1"/>
    <cellStyle name="Lien hypertexte visité" xfId="19062" builtinId="9" hidden="1"/>
    <cellStyle name="Lien hypertexte visité" xfId="19058" builtinId="9" hidden="1"/>
    <cellStyle name="Lien hypertexte visité" xfId="19054" builtinId="9" hidden="1"/>
    <cellStyle name="Lien hypertexte visité" xfId="19050" builtinId="9" hidden="1"/>
    <cellStyle name="Lien hypertexte visité" xfId="19046" builtinId="9" hidden="1"/>
    <cellStyle name="Lien hypertexte visité" xfId="19042" builtinId="9" hidden="1"/>
    <cellStyle name="Lien hypertexte visité" xfId="19038" builtinId="9" hidden="1"/>
    <cellStyle name="Lien hypertexte visité" xfId="19034" builtinId="9" hidden="1"/>
    <cellStyle name="Lien hypertexte visité" xfId="19030" builtinId="9" hidden="1"/>
    <cellStyle name="Lien hypertexte visité" xfId="19026" builtinId="9" hidden="1"/>
    <cellStyle name="Lien hypertexte visité" xfId="19022" builtinId="9" hidden="1"/>
    <cellStyle name="Lien hypertexte visité" xfId="19018" builtinId="9" hidden="1"/>
    <cellStyle name="Lien hypertexte visité" xfId="19014" builtinId="9" hidden="1"/>
    <cellStyle name="Lien hypertexte visité" xfId="19010" builtinId="9" hidden="1"/>
    <cellStyle name="Lien hypertexte visité" xfId="19006" builtinId="9" hidden="1"/>
    <cellStyle name="Lien hypertexte visité" xfId="19002" builtinId="9" hidden="1"/>
    <cellStyle name="Lien hypertexte visité" xfId="18998" builtinId="9" hidden="1"/>
    <cellStyle name="Lien hypertexte visité" xfId="18994" builtinId="9" hidden="1"/>
    <cellStyle name="Lien hypertexte visité" xfId="18990" builtinId="9" hidden="1"/>
    <cellStyle name="Lien hypertexte visité" xfId="18986" builtinId="9" hidden="1"/>
    <cellStyle name="Lien hypertexte visité" xfId="18982" builtinId="9" hidden="1"/>
    <cellStyle name="Lien hypertexte visité" xfId="18978" builtinId="9" hidden="1"/>
    <cellStyle name="Lien hypertexte visité" xfId="18974" builtinId="9" hidden="1"/>
    <cellStyle name="Lien hypertexte visité" xfId="18970" builtinId="9" hidden="1"/>
    <cellStyle name="Lien hypertexte visité" xfId="18966" builtinId="9" hidden="1"/>
    <cellStyle name="Lien hypertexte visité" xfId="18962" builtinId="9" hidden="1"/>
    <cellStyle name="Lien hypertexte visité" xfId="18958" builtinId="9" hidden="1"/>
    <cellStyle name="Lien hypertexte visité" xfId="18954" builtinId="9" hidden="1"/>
    <cellStyle name="Lien hypertexte visité" xfId="18950" builtinId="9" hidden="1"/>
    <cellStyle name="Lien hypertexte visité" xfId="18946" builtinId="9" hidden="1"/>
    <cellStyle name="Lien hypertexte visité" xfId="18942" builtinId="9" hidden="1"/>
    <cellStyle name="Lien hypertexte visité" xfId="18938" builtinId="9" hidden="1"/>
    <cellStyle name="Lien hypertexte visité" xfId="18934" builtinId="9" hidden="1"/>
    <cellStyle name="Lien hypertexte visité" xfId="18930" builtinId="9" hidden="1"/>
    <cellStyle name="Lien hypertexte visité" xfId="18926" builtinId="9" hidden="1"/>
    <cellStyle name="Lien hypertexte visité" xfId="18922" builtinId="9" hidden="1"/>
    <cellStyle name="Lien hypertexte visité" xfId="18918" builtinId="9" hidden="1"/>
    <cellStyle name="Lien hypertexte visité" xfId="18914" builtinId="9" hidden="1"/>
    <cellStyle name="Lien hypertexte visité" xfId="18910" builtinId="9" hidden="1"/>
    <cellStyle name="Lien hypertexte visité" xfId="18906" builtinId="9" hidden="1"/>
    <cellStyle name="Lien hypertexte visité" xfId="18902" builtinId="9" hidden="1"/>
    <cellStyle name="Lien hypertexte visité" xfId="18898" builtinId="9" hidden="1"/>
    <cellStyle name="Lien hypertexte visité" xfId="18894" builtinId="9" hidden="1"/>
    <cellStyle name="Lien hypertexte visité" xfId="18890" builtinId="9" hidden="1"/>
    <cellStyle name="Lien hypertexte visité" xfId="18886" builtinId="9" hidden="1"/>
    <cellStyle name="Lien hypertexte visité" xfId="18882" builtinId="9" hidden="1"/>
    <cellStyle name="Lien hypertexte visité" xfId="18878" builtinId="9" hidden="1"/>
    <cellStyle name="Lien hypertexte visité" xfId="18874" builtinId="9" hidden="1"/>
    <cellStyle name="Lien hypertexte visité" xfId="18870" builtinId="9" hidden="1"/>
    <cellStyle name="Lien hypertexte visité" xfId="18866" builtinId="9" hidden="1"/>
    <cellStyle name="Lien hypertexte visité" xfId="18862" builtinId="9" hidden="1"/>
    <cellStyle name="Lien hypertexte visité" xfId="18858" builtinId="9" hidden="1"/>
    <cellStyle name="Lien hypertexte visité" xfId="18854" builtinId="9" hidden="1"/>
    <cellStyle name="Lien hypertexte visité" xfId="18850" builtinId="9" hidden="1"/>
    <cellStyle name="Lien hypertexte visité" xfId="18846" builtinId="9" hidden="1"/>
    <cellStyle name="Lien hypertexte visité" xfId="18842" builtinId="9" hidden="1"/>
    <cellStyle name="Lien hypertexte visité" xfId="18838" builtinId="9" hidden="1"/>
    <cellStyle name="Lien hypertexte visité" xfId="18834" builtinId="9" hidden="1"/>
    <cellStyle name="Lien hypertexte visité" xfId="18830" builtinId="9" hidden="1"/>
    <cellStyle name="Lien hypertexte visité" xfId="18826" builtinId="9" hidden="1"/>
    <cellStyle name="Lien hypertexte visité" xfId="18822" builtinId="9" hidden="1"/>
    <cellStyle name="Lien hypertexte visité" xfId="18818" builtinId="9" hidden="1"/>
    <cellStyle name="Lien hypertexte visité" xfId="18814" builtinId="9" hidden="1"/>
    <cellStyle name="Lien hypertexte visité" xfId="18810" builtinId="9" hidden="1"/>
    <cellStyle name="Lien hypertexte visité" xfId="18806" builtinId="9" hidden="1"/>
    <cellStyle name="Lien hypertexte visité" xfId="18802" builtinId="9" hidden="1"/>
    <cellStyle name="Lien hypertexte visité" xfId="18798" builtinId="9" hidden="1"/>
    <cellStyle name="Lien hypertexte visité" xfId="18794" builtinId="9" hidden="1"/>
    <cellStyle name="Lien hypertexte visité" xfId="18790" builtinId="9" hidden="1"/>
    <cellStyle name="Lien hypertexte visité" xfId="18786" builtinId="9" hidden="1"/>
    <cellStyle name="Lien hypertexte visité" xfId="18782" builtinId="9" hidden="1"/>
    <cellStyle name="Lien hypertexte visité" xfId="18778" builtinId="9" hidden="1"/>
    <cellStyle name="Lien hypertexte visité" xfId="18774" builtinId="9" hidden="1"/>
    <cellStyle name="Lien hypertexte visité" xfId="18770" builtinId="9" hidden="1"/>
    <cellStyle name="Lien hypertexte visité" xfId="18766" builtinId="9" hidden="1"/>
    <cellStyle name="Lien hypertexte visité" xfId="18762" builtinId="9" hidden="1"/>
    <cellStyle name="Lien hypertexte visité" xfId="18758" builtinId="9" hidden="1"/>
    <cellStyle name="Lien hypertexte visité" xfId="18754" builtinId="9" hidden="1"/>
    <cellStyle name="Lien hypertexte visité" xfId="18750" builtinId="9" hidden="1"/>
    <cellStyle name="Lien hypertexte visité" xfId="18746" builtinId="9" hidden="1"/>
    <cellStyle name="Lien hypertexte visité" xfId="18742" builtinId="9" hidden="1"/>
    <cellStyle name="Lien hypertexte visité" xfId="18738" builtinId="9" hidden="1"/>
    <cellStyle name="Lien hypertexte visité" xfId="18734" builtinId="9" hidden="1"/>
    <cellStyle name="Lien hypertexte visité" xfId="18730" builtinId="9" hidden="1"/>
    <cellStyle name="Lien hypertexte visité" xfId="18726" builtinId="9" hidden="1"/>
    <cellStyle name="Lien hypertexte visité" xfId="18722" builtinId="9" hidden="1"/>
    <cellStyle name="Lien hypertexte visité" xfId="18718" builtinId="9" hidden="1"/>
    <cellStyle name="Lien hypertexte visité" xfId="18714" builtinId="9" hidden="1"/>
    <cellStyle name="Lien hypertexte visité" xfId="18710" builtinId="9" hidden="1"/>
    <cellStyle name="Lien hypertexte visité" xfId="18706" builtinId="9" hidden="1"/>
    <cellStyle name="Lien hypertexte visité" xfId="18702" builtinId="9" hidden="1"/>
    <cellStyle name="Lien hypertexte visité" xfId="18698" builtinId="9" hidden="1"/>
    <cellStyle name="Lien hypertexte visité" xfId="18694" builtinId="9" hidden="1"/>
    <cellStyle name="Lien hypertexte visité" xfId="18690" builtinId="9" hidden="1"/>
    <cellStyle name="Lien hypertexte visité" xfId="18686" builtinId="9" hidden="1"/>
    <cellStyle name="Lien hypertexte visité" xfId="18682" builtinId="9" hidden="1"/>
    <cellStyle name="Lien hypertexte visité" xfId="18678" builtinId="9" hidden="1"/>
    <cellStyle name="Lien hypertexte visité" xfId="18674" builtinId="9" hidden="1"/>
    <cellStyle name="Lien hypertexte visité" xfId="18670" builtinId="9" hidden="1"/>
    <cellStyle name="Lien hypertexte visité" xfId="18666" builtinId="9" hidden="1"/>
    <cellStyle name="Lien hypertexte visité" xfId="18662" builtinId="9" hidden="1"/>
    <cellStyle name="Lien hypertexte visité" xfId="18658" builtinId="9" hidden="1"/>
    <cellStyle name="Lien hypertexte visité" xfId="18654" builtinId="9" hidden="1"/>
    <cellStyle name="Lien hypertexte visité" xfId="18650" builtinId="9" hidden="1"/>
    <cellStyle name="Lien hypertexte visité" xfId="18646" builtinId="9" hidden="1"/>
    <cellStyle name="Lien hypertexte visité" xfId="18642" builtinId="9" hidden="1"/>
    <cellStyle name="Lien hypertexte visité" xfId="18638" builtinId="9" hidden="1"/>
    <cellStyle name="Lien hypertexte visité" xfId="18634" builtinId="9" hidden="1"/>
    <cellStyle name="Lien hypertexte visité" xfId="18630" builtinId="9" hidden="1"/>
    <cellStyle name="Lien hypertexte visité" xfId="18626" builtinId="9" hidden="1"/>
    <cellStyle name="Lien hypertexte visité" xfId="18622" builtinId="9" hidden="1"/>
    <cellStyle name="Lien hypertexte visité" xfId="18618" builtinId="9" hidden="1"/>
    <cellStyle name="Lien hypertexte visité" xfId="18614" builtinId="9" hidden="1"/>
    <cellStyle name="Lien hypertexte visité" xfId="18610" builtinId="9" hidden="1"/>
    <cellStyle name="Lien hypertexte visité" xfId="18606" builtinId="9" hidden="1"/>
    <cellStyle name="Lien hypertexte visité" xfId="18602" builtinId="9" hidden="1"/>
    <cellStyle name="Lien hypertexte visité" xfId="18598" builtinId="9" hidden="1"/>
    <cellStyle name="Lien hypertexte visité" xfId="18594" builtinId="9" hidden="1"/>
    <cellStyle name="Lien hypertexte visité" xfId="18590" builtinId="9" hidden="1"/>
    <cellStyle name="Lien hypertexte visité" xfId="18586" builtinId="9" hidden="1"/>
    <cellStyle name="Lien hypertexte visité" xfId="18582" builtinId="9" hidden="1"/>
    <cellStyle name="Lien hypertexte visité" xfId="18578" builtinId="9" hidden="1"/>
    <cellStyle name="Lien hypertexte visité" xfId="18574" builtinId="9" hidden="1"/>
    <cellStyle name="Lien hypertexte visité" xfId="18570" builtinId="9" hidden="1"/>
    <cellStyle name="Lien hypertexte visité" xfId="18566" builtinId="9" hidden="1"/>
    <cellStyle name="Lien hypertexte visité" xfId="18562" builtinId="9" hidden="1"/>
    <cellStyle name="Lien hypertexte visité" xfId="18558" builtinId="9" hidden="1"/>
    <cellStyle name="Lien hypertexte visité" xfId="18554" builtinId="9" hidden="1"/>
    <cellStyle name="Lien hypertexte visité" xfId="18550" builtinId="9" hidden="1"/>
    <cellStyle name="Lien hypertexte visité" xfId="18546" builtinId="9" hidden="1"/>
    <cellStyle name="Lien hypertexte visité" xfId="18542" builtinId="9" hidden="1"/>
    <cellStyle name="Lien hypertexte visité" xfId="18538" builtinId="9" hidden="1"/>
    <cellStyle name="Lien hypertexte visité" xfId="18534" builtinId="9" hidden="1"/>
    <cellStyle name="Lien hypertexte visité" xfId="18530" builtinId="9" hidden="1"/>
    <cellStyle name="Lien hypertexte visité" xfId="18526" builtinId="9" hidden="1"/>
    <cellStyle name="Lien hypertexte visité" xfId="18522" builtinId="9" hidden="1"/>
    <cellStyle name="Lien hypertexte visité" xfId="18518" builtinId="9" hidden="1"/>
    <cellStyle name="Lien hypertexte visité" xfId="18514" builtinId="9" hidden="1"/>
    <cellStyle name="Lien hypertexte visité" xfId="18510" builtinId="9" hidden="1"/>
    <cellStyle name="Lien hypertexte visité" xfId="18506" builtinId="9" hidden="1"/>
    <cellStyle name="Lien hypertexte visité" xfId="18502" builtinId="9" hidden="1"/>
    <cellStyle name="Lien hypertexte visité" xfId="18498" builtinId="9" hidden="1"/>
    <cellStyle name="Lien hypertexte visité" xfId="18494" builtinId="9" hidden="1"/>
    <cellStyle name="Lien hypertexte visité" xfId="18490" builtinId="9" hidden="1"/>
    <cellStyle name="Lien hypertexte visité" xfId="18486" builtinId="9" hidden="1"/>
    <cellStyle name="Lien hypertexte visité" xfId="18482" builtinId="9" hidden="1"/>
    <cellStyle name="Lien hypertexte visité" xfId="18478" builtinId="9" hidden="1"/>
    <cellStyle name="Lien hypertexte visité" xfId="18474" builtinId="9" hidden="1"/>
    <cellStyle name="Lien hypertexte visité" xfId="18470" builtinId="9" hidden="1"/>
    <cellStyle name="Lien hypertexte visité" xfId="18466" builtinId="9" hidden="1"/>
    <cellStyle name="Lien hypertexte visité" xfId="18462" builtinId="9" hidden="1"/>
    <cellStyle name="Lien hypertexte visité" xfId="18458" builtinId="9" hidden="1"/>
    <cellStyle name="Lien hypertexte visité" xfId="18454" builtinId="9" hidden="1"/>
    <cellStyle name="Lien hypertexte visité" xfId="18450" builtinId="9" hidden="1"/>
    <cellStyle name="Lien hypertexte visité" xfId="18446" builtinId="9" hidden="1"/>
    <cellStyle name="Lien hypertexte visité" xfId="18442" builtinId="9" hidden="1"/>
    <cellStyle name="Lien hypertexte visité" xfId="18438" builtinId="9" hidden="1"/>
    <cellStyle name="Lien hypertexte visité" xfId="18434" builtinId="9" hidden="1"/>
    <cellStyle name="Lien hypertexte visité" xfId="18430" builtinId="9" hidden="1"/>
    <cellStyle name="Lien hypertexte visité" xfId="18426" builtinId="9" hidden="1"/>
    <cellStyle name="Lien hypertexte visité" xfId="18422" builtinId="9" hidden="1"/>
    <cellStyle name="Lien hypertexte visité" xfId="18418" builtinId="9" hidden="1"/>
    <cellStyle name="Lien hypertexte visité" xfId="18414" builtinId="9" hidden="1"/>
    <cellStyle name="Lien hypertexte visité" xfId="18410" builtinId="9" hidden="1"/>
    <cellStyle name="Lien hypertexte visité" xfId="18406" builtinId="9" hidden="1"/>
    <cellStyle name="Lien hypertexte visité" xfId="18402" builtinId="9" hidden="1"/>
    <cellStyle name="Lien hypertexte visité" xfId="18398" builtinId="9" hidden="1"/>
    <cellStyle name="Lien hypertexte visité" xfId="18394" builtinId="9" hidden="1"/>
    <cellStyle name="Lien hypertexte visité" xfId="18390" builtinId="9" hidden="1"/>
    <cellStyle name="Lien hypertexte visité" xfId="18386" builtinId="9" hidden="1"/>
    <cellStyle name="Lien hypertexte visité" xfId="18382" builtinId="9" hidden="1"/>
    <cellStyle name="Lien hypertexte visité" xfId="18378" builtinId="9" hidden="1"/>
    <cellStyle name="Lien hypertexte visité" xfId="18374" builtinId="9" hidden="1"/>
    <cellStyle name="Lien hypertexte visité" xfId="18370" builtinId="9" hidden="1"/>
    <cellStyle name="Lien hypertexte visité" xfId="18366" builtinId="9" hidden="1"/>
    <cellStyle name="Lien hypertexte visité" xfId="18362" builtinId="9" hidden="1"/>
    <cellStyle name="Lien hypertexte visité" xfId="18358" builtinId="9" hidden="1"/>
    <cellStyle name="Lien hypertexte visité" xfId="18354" builtinId="9" hidden="1"/>
    <cellStyle name="Lien hypertexte visité" xfId="18350" builtinId="9" hidden="1"/>
    <cellStyle name="Lien hypertexte visité" xfId="18346" builtinId="9" hidden="1"/>
    <cellStyle name="Lien hypertexte visité" xfId="18342" builtinId="9" hidden="1"/>
    <cellStyle name="Lien hypertexte visité" xfId="18338" builtinId="9" hidden="1"/>
    <cellStyle name="Lien hypertexte visité" xfId="18334" builtinId="9" hidden="1"/>
    <cellStyle name="Lien hypertexte visité" xfId="18330" builtinId="9" hidden="1"/>
    <cellStyle name="Lien hypertexte visité" xfId="18326" builtinId="9" hidden="1"/>
    <cellStyle name="Lien hypertexte visité" xfId="18324" builtinId="9" hidden="1"/>
    <cellStyle name="Lien hypertexte visité" xfId="18322" builtinId="9" hidden="1"/>
    <cellStyle name="Lien hypertexte visité" xfId="18320" builtinId="9" hidden="1"/>
    <cellStyle name="Lien hypertexte visité" xfId="18318" builtinId="9" hidden="1"/>
    <cellStyle name="Lien hypertexte visité" xfId="18316" builtinId="9" hidden="1"/>
    <cellStyle name="Lien hypertexte visité" xfId="18314" builtinId="9" hidden="1"/>
    <cellStyle name="Lien hypertexte visité" xfId="18312" builtinId="9" hidden="1"/>
    <cellStyle name="Lien hypertexte visité" xfId="18310" builtinId="9" hidden="1"/>
    <cellStyle name="Lien hypertexte visité" xfId="18307" builtinId="9" hidden="1"/>
    <cellStyle name="Lien hypertexte visité" xfId="18303" builtinId="9" hidden="1"/>
    <cellStyle name="Lien hypertexte visité" xfId="18299" builtinId="9" hidden="1"/>
    <cellStyle name="Lien hypertexte visité" xfId="18295" builtinId="9" hidden="1"/>
    <cellStyle name="Lien hypertexte visité" xfId="18291" builtinId="9" hidden="1"/>
    <cellStyle name="Lien hypertexte visité" xfId="18287" builtinId="9" hidden="1"/>
    <cellStyle name="Lien hypertexte visité" xfId="18283" builtinId="9" hidden="1"/>
    <cellStyle name="Lien hypertexte visité" xfId="18279" builtinId="9" hidden="1"/>
    <cellStyle name="Lien hypertexte visité" xfId="18275" builtinId="9" hidden="1"/>
    <cellStyle name="Lien hypertexte visité" xfId="18271" builtinId="9" hidden="1"/>
    <cellStyle name="Lien hypertexte visité" xfId="18267" builtinId="9" hidden="1"/>
    <cellStyle name="Lien hypertexte visité" xfId="18263" builtinId="9" hidden="1"/>
    <cellStyle name="Lien hypertexte visité" xfId="18259" builtinId="9" hidden="1"/>
    <cellStyle name="Lien hypertexte visité" xfId="18255" builtinId="9" hidden="1"/>
    <cellStyle name="Lien hypertexte visité" xfId="18251" builtinId="9" hidden="1"/>
    <cellStyle name="Lien hypertexte visité" xfId="18247" builtinId="9" hidden="1"/>
    <cellStyle name="Lien hypertexte visité" xfId="18243" builtinId="9" hidden="1"/>
    <cellStyle name="Lien hypertexte visité" xfId="18239" builtinId="9" hidden="1"/>
    <cellStyle name="Lien hypertexte visité" xfId="18235" builtinId="9" hidden="1"/>
    <cellStyle name="Lien hypertexte visité" xfId="18231" builtinId="9" hidden="1"/>
    <cellStyle name="Lien hypertexte visité" xfId="18227" builtinId="9" hidden="1"/>
    <cellStyle name="Lien hypertexte visité" xfId="18223" builtinId="9" hidden="1"/>
    <cellStyle name="Lien hypertexte visité" xfId="18219" builtinId="9" hidden="1"/>
    <cellStyle name="Lien hypertexte visité" xfId="18215" builtinId="9" hidden="1"/>
    <cellStyle name="Lien hypertexte visité" xfId="18211" builtinId="9" hidden="1"/>
    <cellStyle name="Lien hypertexte visité" xfId="18207" builtinId="9" hidden="1"/>
    <cellStyle name="Lien hypertexte visité" xfId="18203" builtinId="9" hidden="1"/>
    <cellStyle name="Lien hypertexte visité" xfId="18199" builtinId="9" hidden="1"/>
    <cellStyle name="Lien hypertexte visité" xfId="18195" builtinId="9" hidden="1"/>
    <cellStyle name="Lien hypertexte visité" xfId="18191" builtinId="9" hidden="1"/>
    <cellStyle name="Lien hypertexte visité" xfId="18187" builtinId="9" hidden="1"/>
    <cellStyle name="Lien hypertexte visité" xfId="18183" builtinId="9" hidden="1"/>
    <cellStyle name="Lien hypertexte visité" xfId="18179" builtinId="9" hidden="1"/>
    <cellStyle name="Lien hypertexte visité" xfId="18175" builtinId="9" hidden="1"/>
    <cellStyle name="Lien hypertexte visité" xfId="18171" builtinId="9" hidden="1"/>
    <cellStyle name="Lien hypertexte visité" xfId="18167" builtinId="9" hidden="1"/>
    <cellStyle name="Lien hypertexte visité" xfId="18163" builtinId="9" hidden="1"/>
    <cellStyle name="Lien hypertexte visité" xfId="18159" builtinId="9" hidden="1"/>
    <cellStyle name="Lien hypertexte visité" xfId="18155" builtinId="9" hidden="1"/>
    <cellStyle name="Lien hypertexte visité" xfId="18151" builtinId="9" hidden="1"/>
    <cellStyle name="Lien hypertexte visité" xfId="18147" builtinId="9" hidden="1"/>
    <cellStyle name="Lien hypertexte visité" xfId="18143" builtinId="9" hidden="1"/>
    <cellStyle name="Lien hypertexte visité" xfId="18139" builtinId="9" hidden="1"/>
    <cellStyle name="Lien hypertexte visité" xfId="18135" builtinId="9" hidden="1"/>
    <cellStyle name="Lien hypertexte visité" xfId="18131" builtinId="9" hidden="1"/>
    <cellStyle name="Lien hypertexte visité" xfId="18127" builtinId="9" hidden="1"/>
    <cellStyle name="Lien hypertexte visité" xfId="18123" builtinId="9" hidden="1"/>
    <cellStyle name="Lien hypertexte visité" xfId="18119" builtinId="9" hidden="1"/>
    <cellStyle name="Lien hypertexte visité" xfId="18115" builtinId="9" hidden="1"/>
    <cellStyle name="Lien hypertexte visité" xfId="18111" builtinId="9" hidden="1"/>
    <cellStyle name="Lien hypertexte visité" xfId="18107" builtinId="9" hidden="1"/>
    <cellStyle name="Lien hypertexte visité" xfId="18103" builtinId="9" hidden="1"/>
    <cellStyle name="Lien hypertexte visité" xfId="18099" builtinId="9" hidden="1"/>
    <cellStyle name="Lien hypertexte visité" xfId="18095" builtinId="9" hidden="1"/>
    <cellStyle name="Lien hypertexte visité" xfId="18091" builtinId="9" hidden="1"/>
    <cellStyle name="Lien hypertexte visité" xfId="18087" builtinId="9" hidden="1"/>
    <cellStyle name="Lien hypertexte visité" xfId="18083" builtinId="9" hidden="1"/>
    <cellStyle name="Lien hypertexte visité" xfId="18079" builtinId="9" hidden="1"/>
    <cellStyle name="Lien hypertexte visité" xfId="18075" builtinId="9" hidden="1"/>
    <cellStyle name="Lien hypertexte visité" xfId="18071" builtinId="9" hidden="1"/>
    <cellStyle name="Lien hypertexte visité" xfId="18067" builtinId="9" hidden="1"/>
    <cellStyle name="Lien hypertexte visité" xfId="18063" builtinId="9" hidden="1"/>
    <cellStyle name="Lien hypertexte visité" xfId="18059" builtinId="9" hidden="1"/>
    <cellStyle name="Lien hypertexte visité" xfId="18055" builtinId="9" hidden="1"/>
    <cellStyle name="Lien hypertexte visité" xfId="18051" builtinId="9" hidden="1"/>
    <cellStyle name="Lien hypertexte visité" xfId="18047" builtinId="9" hidden="1"/>
    <cellStyle name="Lien hypertexte visité" xfId="18043" builtinId="9" hidden="1"/>
    <cellStyle name="Lien hypertexte visité" xfId="18039" builtinId="9" hidden="1"/>
    <cellStyle name="Lien hypertexte visité" xfId="18035" builtinId="9" hidden="1"/>
    <cellStyle name="Lien hypertexte visité" xfId="18031" builtinId="9" hidden="1"/>
    <cellStyle name="Lien hypertexte visité" xfId="18027" builtinId="9" hidden="1"/>
    <cellStyle name="Lien hypertexte visité" xfId="18023" builtinId="9" hidden="1"/>
    <cellStyle name="Lien hypertexte visité" xfId="18019" builtinId="9" hidden="1"/>
    <cellStyle name="Lien hypertexte visité" xfId="18015" builtinId="9" hidden="1"/>
    <cellStyle name="Lien hypertexte visité" xfId="18011" builtinId="9" hidden="1"/>
    <cellStyle name="Lien hypertexte visité" xfId="18007" builtinId="9" hidden="1"/>
    <cellStyle name="Lien hypertexte visité" xfId="18003" builtinId="9" hidden="1"/>
    <cellStyle name="Lien hypertexte visité" xfId="17999" builtinId="9" hidden="1"/>
    <cellStyle name="Lien hypertexte visité" xfId="17995" builtinId="9" hidden="1"/>
    <cellStyle name="Lien hypertexte visité" xfId="17991" builtinId="9" hidden="1"/>
    <cellStyle name="Lien hypertexte visité" xfId="17987" builtinId="9" hidden="1"/>
    <cellStyle name="Lien hypertexte visité" xfId="17983" builtinId="9" hidden="1"/>
    <cellStyle name="Lien hypertexte visité" xfId="17979" builtinId="9" hidden="1"/>
    <cellStyle name="Lien hypertexte visité" xfId="17975" builtinId="9" hidden="1"/>
    <cellStyle name="Lien hypertexte visité" xfId="17971" builtinId="9" hidden="1"/>
    <cellStyle name="Lien hypertexte visité" xfId="17967" builtinId="9" hidden="1"/>
    <cellStyle name="Lien hypertexte visité" xfId="17963" builtinId="9" hidden="1"/>
    <cellStyle name="Lien hypertexte visité" xfId="17959" builtinId="9" hidden="1"/>
    <cellStyle name="Lien hypertexte visité" xfId="17955" builtinId="9" hidden="1"/>
    <cellStyle name="Lien hypertexte visité" xfId="17951" builtinId="9" hidden="1"/>
    <cellStyle name="Lien hypertexte visité" xfId="17947" builtinId="9" hidden="1"/>
    <cellStyle name="Lien hypertexte visité" xfId="17943" builtinId="9" hidden="1"/>
    <cellStyle name="Lien hypertexte visité" xfId="17939" builtinId="9" hidden="1"/>
    <cellStyle name="Lien hypertexte visité" xfId="17935" builtinId="9" hidden="1"/>
    <cellStyle name="Lien hypertexte visité" xfId="17931" builtinId="9" hidden="1"/>
    <cellStyle name="Lien hypertexte visité" xfId="17927" builtinId="9" hidden="1"/>
    <cellStyle name="Lien hypertexte visité" xfId="17923" builtinId="9" hidden="1"/>
    <cellStyle name="Lien hypertexte visité" xfId="17919" builtinId="9" hidden="1"/>
    <cellStyle name="Lien hypertexte visité" xfId="17915" builtinId="9" hidden="1"/>
    <cellStyle name="Lien hypertexte visité" xfId="17911" builtinId="9" hidden="1"/>
    <cellStyle name="Lien hypertexte visité" xfId="17907" builtinId="9" hidden="1"/>
    <cellStyle name="Lien hypertexte visité" xfId="17903" builtinId="9" hidden="1"/>
    <cellStyle name="Lien hypertexte visité" xfId="17899" builtinId="9" hidden="1"/>
    <cellStyle name="Lien hypertexte visité" xfId="17895" builtinId="9" hidden="1"/>
    <cellStyle name="Lien hypertexte visité" xfId="17891" builtinId="9" hidden="1"/>
    <cellStyle name="Lien hypertexte visité" xfId="17887" builtinId="9" hidden="1"/>
    <cellStyle name="Lien hypertexte visité" xfId="17883" builtinId="9" hidden="1"/>
    <cellStyle name="Lien hypertexte visité" xfId="17879" builtinId="9" hidden="1"/>
    <cellStyle name="Lien hypertexte visité" xfId="17875" builtinId="9" hidden="1"/>
    <cellStyle name="Lien hypertexte visité" xfId="17871" builtinId="9" hidden="1"/>
    <cellStyle name="Lien hypertexte visité" xfId="17867" builtinId="9" hidden="1"/>
    <cellStyle name="Lien hypertexte visité" xfId="17863" builtinId="9" hidden="1"/>
    <cellStyle name="Lien hypertexte visité" xfId="17859" builtinId="9" hidden="1"/>
    <cellStyle name="Lien hypertexte visité" xfId="17855" builtinId="9" hidden="1"/>
    <cellStyle name="Lien hypertexte visité" xfId="17851" builtinId="9" hidden="1"/>
    <cellStyle name="Lien hypertexte visité" xfId="17847" builtinId="9" hidden="1"/>
    <cellStyle name="Lien hypertexte visité" xfId="17843" builtinId="9" hidden="1"/>
    <cellStyle name="Lien hypertexte visité" xfId="17839" builtinId="9" hidden="1"/>
    <cellStyle name="Lien hypertexte visité" xfId="17835" builtinId="9" hidden="1"/>
    <cellStyle name="Lien hypertexte visité" xfId="17831" builtinId="9" hidden="1"/>
    <cellStyle name="Lien hypertexte visité" xfId="17827" builtinId="9" hidden="1"/>
    <cellStyle name="Lien hypertexte visité" xfId="17823" builtinId="9" hidden="1"/>
    <cellStyle name="Lien hypertexte visité" xfId="17819" builtinId="9" hidden="1"/>
    <cellStyle name="Lien hypertexte visité" xfId="17815" builtinId="9" hidden="1"/>
    <cellStyle name="Lien hypertexte visité" xfId="17811" builtinId="9" hidden="1"/>
    <cellStyle name="Lien hypertexte visité" xfId="17807" builtinId="9" hidden="1"/>
    <cellStyle name="Lien hypertexte visité" xfId="17803" builtinId="9" hidden="1"/>
    <cellStyle name="Lien hypertexte visité" xfId="17799" builtinId="9" hidden="1"/>
    <cellStyle name="Lien hypertexte visité" xfId="17795" builtinId="9" hidden="1"/>
    <cellStyle name="Lien hypertexte visité" xfId="17791" builtinId="9" hidden="1"/>
    <cellStyle name="Lien hypertexte visité" xfId="17787" builtinId="9" hidden="1"/>
    <cellStyle name="Lien hypertexte visité" xfId="17783" builtinId="9" hidden="1"/>
    <cellStyle name="Lien hypertexte visité" xfId="17779" builtinId="9" hidden="1"/>
    <cellStyle name="Lien hypertexte visité" xfId="17775" builtinId="9" hidden="1"/>
    <cellStyle name="Lien hypertexte visité" xfId="17771" builtinId="9" hidden="1"/>
    <cellStyle name="Lien hypertexte visité" xfId="17767" builtinId="9" hidden="1"/>
    <cellStyle name="Lien hypertexte visité" xfId="17763" builtinId="9" hidden="1"/>
    <cellStyle name="Lien hypertexte visité" xfId="17759" builtinId="9" hidden="1"/>
    <cellStyle name="Lien hypertexte visité" xfId="17755" builtinId="9" hidden="1"/>
    <cellStyle name="Lien hypertexte visité" xfId="17751" builtinId="9" hidden="1"/>
    <cellStyle name="Lien hypertexte visité" xfId="17747" builtinId="9" hidden="1"/>
    <cellStyle name="Lien hypertexte visité" xfId="17743" builtinId="9" hidden="1"/>
    <cellStyle name="Lien hypertexte visité" xfId="17739" builtinId="9" hidden="1"/>
    <cellStyle name="Lien hypertexte visité" xfId="17735" builtinId="9" hidden="1"/>
    <cellStyle name="Lien hypertexte visité" xfId="17731" builtinId="9" hidden="1"/>
    <cellStyle name="Lien hypertexte visité" xfId="17727" builtinId="9" hidden="1"/>
    <cellStyle name="Lien hypertexte visité" xfId="17723" builtinId="9" hidden="1"/>
    <cellStyle name="Lien hypertexte visité" xfId="17719" builtinId="9" hidden="1"/>
    <cellStyle name="Lien hypertexte visité" xfId="17715" builtinId="9" hidden="1"/>
    <cellStyle name="Lien hypertexte visité" xfId="17711" builtinId="9" hidden="1"/>
    <cellStyle name="Lien hypertexte visité" xfId="17707" builtinId="9" hidden="1"/>
    <cellStyle name="Lien hypertexte visité" xfId="17703" builtinId="9" hidden="1"/>
    <cellStyle name="Lien hypertexte visité" xfId="17699" builtinId="9" hidden="1"/>
    <cellStyle name="Lien hypertexte visité" xfId="17695" builtinId="9" hidden="1"/>
    <cellStyle name="Lien hypertexte visité" xfId="17691" builtinId="9" hidden="1"/>
    <cellStyle name="Lien hypertexte visité" xfId="17687" builtinId="9" hidden="1"/>
    <cellStyle name="Lien hypertexte visité" xfId="17683" builtinId="9" hidden="1"/>
    <cellStyle name="Lien hypertexte visité" xfId="17679" builtinId="9" hidden="1"/>
    <cellStyle name="Lien hypertexte visité" xfId="17675" builtinId="9" hidden="1"/>
    <cellStyle name="Lien hypertexte visité" xfId="17671" builtinId="9" hidden="1"/>
    <cellStyle name="Lien hypertexte visité" xfId="17667" builtinId="9" hidden="1"/>
    <cellStyle name="Lien hypertexte visité" xfId="17663" builtinId="9" hidden="1"/>
    <cellStyle name="Lien hypertexte visité" xfId="17659" builtinId="9" hidden="1"/>
    <cellStyle name="Lien hypertexte visité" xfId="17655" builtinId="9" hidden="1"/>
    <cellStyle name="Lien hypertexte visité" xfId="17651" builtinId="9" hidden="1"/>
    <cellStyle name="Lien hypertexte visité" xfId="17647" builtinId="9" hidden="1"/>
    <cellStyle name="Lien hypertexte visité" xfId="17643" builtinId="9" hidden="1"/>
    <cellStyle name="Lien hypertexte visité" xfId="17639" builtinId="9" hidden="1"/>
    <cellStyle name="Lien hypertexte visité" xfId="17635" builtinId="9" hidden="1"/>
    <cellStyle name="Lien hypertexte visité" xfId="17631" builtinId="9" hidden="1"/>
    <cellStyle name="Lien hypertexte visité" xfId="17627" builtinId="9" hidden="1"/>
    <cellStyle name="Lien hypertexte visité" xfId="17623" builtinId="9" hidden="1"/>
    <cellStyle name="Lien hypertexte visité" xfId="17619" builtinId="9" hidden="1"/>
    <cellStyle name="Lien hypertexte visité" xfId="17615" builtinId="9" hidden="1"/>
    <cellStyle name="Lien hypertexte visité" xfId="17611" builtinId="9" hidden="1"/>
    <cellStyle name="Lien hypertexte visité" xfId="17607" builtinId="9" hidden="1"/>
    <cellStyle name="Lien hypertexte visité" xfId="17603" builtinId="9" hidden="1"/>
    <cellStyle name="Lien hypertexte visité" xfId="17599" builtinId="9" hidden="1"/>
    <cellStyle name="Lien hypertexte visité" xfId="17595" builtinId="9" hidden="1"/>
    <cellStyle name="Lien hypertexte visité" xfId="17591" builtinId="9" hidden="1"/>
    <cellStyle name="Lien hypertexte visité" xfId="17587" builtinId="9" hidden="1"/>
    <cellStyle name="Lien hypertexte visité" xfId="17583" builtinId="9" hidden="1"/>
    <cellStyle name="Lien hypertexte visité" xfId="17579" builtinId="9" hidden="1"/>
    <cellStyle name="Lien hypertexte visité" xfId="17575" builtinId="9" hidden="1"/>
    <cellStyle name="Lien hypertexte visité" xfId="17571" builtinId="9" hidden="1"/>
    <cellStyle name="Lien hypertexte visité" xfId="17567" builtinId="9" hidden="1"/>
    <cellStyle name="Lien hypertexte visité" xfId="17563" builtinId="9" hidden="1"/>
    <cellStyle name="Lien hypertexte visité" xfId="17559" builtinId="9" hidden="1"/>
    <cellStyle name="Lien hypertexte visité" xfId="17555" builtinId="9" hidden="1"/>
    <cellStyle name="Lien hypertexte visité" xfId="17551" builtinId="9" hidden="1"/>
    <cellStyle name="Lien hypertexte visité" xfId="17547" builtinId="9" hidden="1"/>
    <cellStyle name="Lien hypertexte visité" xfId="17543" builtinId="9" hidden="1"/>
    <cellStyle name="Lien hypertexte visité" xfId="17539" builtinId="9" hidden="1"/>
    <cellStyle name="Lien hypertexte visité" xfId="17535" builtinId="9" hidden="1"/>
    <cellStyle name="Lien hypertexte visité" xfId="17531" builtinId="9" hidden="1"/>
    <cellStyle name="Lien hypertexte visité" xfId="17527" builtinId="9" hidden="1"/>
    <cellStyle name="Lien hypertexte visité" xfId="17523" builtinId="9" hidden="1"/>
    <cellStyle name="Lien hypertexte visité" xfId="17519" builtinId="9" hidden="1"/>
    <cellStyle name="Lien hypertexte visité" xfId="17515" builtinId="9" hidden="1"/>
    <cellStyle name="Lien hypertexte visité" xfId="17511" builtinId="9" hidden="1"/>
    <cellStyle name="Lien hypertexte visité" xfId="17507" builtinId="9" hidden="1"/>
    <cellStyle name="Lien hypertexte visité" xfId="17503" builtinId="9" hidden="1"/>
    <cellStyle name="Lien hypertexte visité" xfId="17499" builtinId="9" hidden="1"/>
    <cellStyle name="Lien hypertexte visité" xfId="17495" builtinId="9" hidden="1"/>
    <cellStyle name="Lien hypertexte visité" xfId="17491" builtinId="9" hidden="1"/>
    <cellStyle name="Lien hypertexte visité" xfId="17487" builtinId="9" hidden="1"/>
    <cellStyle name="Lien hypertexte visité" xfId="17483" builtinId="9" hidden="1"/>
    <cellStyle name="Lien hypertexte visité" xfId="17479" builtinId="9" hidden="1"/>
    <cellStyle name="Lien hypertexte visité" xfId="17475" builtinId="9" hidden="1"/>
    <cellStyle name="Lien hypertexte visité" xfId="17471" builtinId="9" hidden="1"/>
    <cellStyle name="Lien hypertexte visité" xfId="17467" builtinId="9" hidden="1"/>
    <cellStyle name="Lien hypertexte visité" xfId="17463" builtinId="9" hidden="1"/>
    <cellStyle name="Lien hypertexte visité" xfId="17459" builtinId="9" hidden="1"/>
    <cellStyle name="Lien hypertexte visité" xfId="17455" builtinId="9" hidden="1"/>
    <cellStyle name="Lien hypertexte visité" xfId="17451" builtinId="9" hidden="1"/>
    <cellStyle name="Lien hypertexte visité" xfId="17447" builtinId="9" hidden="1"/>
    <cellStyle name="Lien hypertexte visité" xfId="17443" builtinId="9" hidden="1"/>
    <cellStyle name="Lien hypertexte visité" xfId="17439" builtinId="9" hidden="1"/>
    <cellStyle name="Lien hypertexte visité" xfId="17435" builtinId="9" hidden="1"/>
    <cellStyle name="Lien hypertexte visité" xfId="17431" builtinId="9" hidden="1"/>
    <cellStyle name="Lien hypertexte visité" xfId="17427" builtinId="9" hidden="1"/>
    <cellStyle name="Lien hypertexte visité" xfId="17423" builtinId="9" hidden="1"/>
    <cellStyle name="Lien hypertexte visité" xfId="17419" builtinId="9" hidden="1"/>
    <cellStyle name="Lien hypertexte visité" xfId="17415" builtinId="9" hidden="1"/>
    <cellStyle name="Lien hypertexte visité" xfId="17411" builtinId="9" hidden="1"/>
    <cellStyle name="Lien hypertexte visité" xfId="17407" builtinId="9" hidden="1"/>
    <cellStyle name="Lien hypertexte visité" xfId="17403" builtinId="9" hidden="1"/>
    <cellStyle name="Lien hypertexte visité" xfId="17399" builtinId="9" hidden="1"/>
    <cellStyle name="Lien hypertexte visité" xfId="17395" builtinId="9" hidden="1"/>
    <cellStyle name="Lien hypertexte visité" xfId="17391" builtinId="9" hidden="1"/>
    <cellStyle name="Lien hypertexte visité" xfId="17387" builtinId="9" hidden="1"/>
    <cellStyle name="Lien hypertexte visité" xfId="17383" builtinId="9" hidden="1"/>
    <cellStyle name="Lien hypertexte visité" xfId="17379" builtinId="9" hidden="1"/>
    <cellStyle name="Lien hypertexte visité" xfId="17375" builtinId="9" hidden="1"/>
    <cellStyle name="Lien hypertexte visité" xfId="17371" builtinId="9" hidden="1"/>
    <cellStyle name="Lien hypertexte visité" xfId="17367" builtinId="9" hidden="1"/>
    <cellStyle name="Lien hypertexte visité" xfId="17363" builtinId="9" hidden="1"/>
    <cellStyle name="Lien hypertexte visité" xfId="17359" builtinId="9" hidden="1"/>
    <cellStyle name="Lien hypertexte visité" xfId="17355" builtinId="9" hidden="1"/>
    <cellStyle name="Lien hypertexte visité" xfId="17351" builtinId="9" hidden="1"/>
    <cellStyle name="Lien hypertexte visité" xfId="17347" builtinId="9" hidden="1"/>
    <cellStyle name="Lien hypertexte visité" xfId="17343" builtinId="9" hidden="1"/>
    <cellStyle name="Lien hypertexte visité" xfId="17339" builtinId="9" hidden="1"/>
    <cellStyle name="Lien hypertexte visité" xfId="17335" builtinId="9" hidden="1"/>
    <cellStyle name="Lien hypertexte visité" xfId="17331" builtinId="9" hidden="1"/>
    <cellStyle name="Lien hypertexte visité" xfId="17327" builtinId="9" hidden="1"/>
    <cellStyle name="Lien hypertexte visité" xfId="17323" builtinId="9" hidden="1"/>
    <cellStyle name="Lien hypertexte visité" xfId="17319" builtinId="9" hidden="1"/>
    <cellStyle name="Lien hypertexte visité" xfId="17315" builtinId="9" hidden="1"/>
    <cellStyle name="Lien hypertexte visité" xfId="17311" builtinId="9" hidden="1"/>
    <cellStyle name="Lien hypertexte visité" xfId="17307" builtinId="9" hidden="1"/>
    <cellStyle name="Lien hypertexte visité" xfId="17303" builtinId="9" hidden="1"/>
    <cellStyle name="Lien hypertexte visité" xfId="17299" builtinId="9" hidden="1"/>
    <cellStyle name="Lien hypertexte visité" xfId="17295" builtinId="9" hidden="1"/>
    <cellStyle name="Lien hypertexte visité" xfId="17291" builtinId="9" hidden="1"/>
    <cellStyle name="Lien hypertexte visité" xfId="17287" builtinId="9" hidden="1"/>
    <cellStyle name="Lien hypertexte visité" xfId="17283" builtinId="9" hidden="1"/>
    <cellStyle name="Lien hypertexte visité" xfId="17279" builtinId="9" hidden="1"/>
    <cellStyle name="Lien hypertexte visité" xfId="17275" builtinId="9" hidden="1"/>
    <cellStyle name="Lien hypertexte visité" xfId="17271" builtinId="9" hidden="1"/>
    <cellStyle name="Lien hypertexte visité" xfId="17267" builtinId="9" hidden="1"/>
    <cellStyle name="Lien hypertexte visité" xfId="17263" builtinId="9" hidden="1"/>
    <cellStyle name="Lien hypertexte visité" xfId="17259" builtinId="9" hidden="1"/>
    <cellStyle name="Lien hypertexte visité" xfId="17255" builtinId="9" hidden="1"/>
    <cellStyle name="Lien hypertexte visité" xfId="17251" builtinId="9" hidden="1"/>
    <cellStyle name="Lien hypertexte visité" xfId="17247" builtinId="9" hidden="1"/>
    <cellStyle name="Lien hypertexte visité" xfId="17243" builtinId="9" hidden="1"/>
    <cellStyle name="Lien hypertexte visité" xfId="17239" builtinId="9" hidden="1"/>
    <cellStyle name="Lien hypertexte visité" xfId="17235" builtinId="9" hidden="1"/>
    <cellStyle name="Lien hypertexte visité" xfId="17231" builtinId="9" hidden="1"/>
    <cellStyle name="Lien hypertexte visité" xfId="17227" builtinId="9" hidden="1"/>
    <cellStyle name="Lien hypertexte visité" xfId="17223" builtinId="9" hidden="1"/>
    <cellStyle name="Lien hypertexte visité" xfId="17219" builtinId="9" hidden="1"/>
    <cellStyle name="Lien hypertexte visité" xfId="17215" builtinId="9" hidden="1"/>
    <cellStyle name="Lien hypertexte visité" xfId="17211" builtinId="9" hidden="1"/>
    <cellStyle name="Lien hypertexte visité" xfId="17207" builtinId="9" hidden="1"/>
    <cellStyle name="Lien hypertexte visité" xfId="17203" builtinId="9" hidden="1"/>
    <cellStyle name="Lien hypertexte visité" xfId="17199" builtinId="9" hidden="1"/>
    <cellStyle name="Lien hypertexte visité" xfId="17195" builtinId="9" hidden="1"/>
    <cellStyle name="Lien hypertexte visité" xfId="17191" builtinId="9" hidden="1"/>
    <cellStyle name="Lien hypertexte visité" xfId="17187" builtinId="9" hidden="1"/>
    <cellStyle name="Lien hypertexte visité" xfId="17183" builtinId="9" hidden="1"/>
    <cellStyle name="Lien hypertexte visité" xfId="17179" builtinId="9" hidden="1"/>
    <cellStyle name="Lien hypertexte visité" xfId="17175" builtinId="9" hidden="1"/>
    <cellStyle name="Lien hypertexte visité" xfId="17171" builtinId="9" hidden="1"/>
    <cellStyle name="Lien hypertexte visité" xfId="17167" builtinId="9" hidden="1"/>
    <cellStyle name="Lien hypertexte visité" xfId="17163" builtinId="9" hidden="1"/>
    <cellStyle name="Lien hypertexte visité" xfId="17159" builtinId="9" hidden="1"/>
    <cellStyle name="Lien hypertexte visité" xfId="17155" builtinId="9" hidden="1"/>
    <cellStyle name="Lien hypertexte visité" xfId="17151" builtinId="9" hidden="1"/>
    <cellStyle name="Lien hypertexte visité" xfId="17147" builtinId="9" hidden="1"/>
    <cellStyle name="Lien hypertexte visité" xfId="17143" builtinId="9" hidden="1"/>
    <cellStyle name="Lien hypertexte visité" xfId="17139" builtinId="9" hidden="1"/>
    <cellStyle name="Lien hypertexte visité" xfId="17135" builtinId="9" hidden="1"/>
    <cellStyle name="Lien hypertexte visité" xfId="17131" builtinId="9" hidden="1"/>
    <cellStyle name="Lien hypertexte visité" xfId="17127" builtinId="9" hidden="1"/>
    <cellStyle name="Lien hypertexte visité" xfId="17123" builtinId="9" hidden="1"/>
    <cellStyle name="Lien hypertexte visité" xfId="17119" builtinId="9" hidden="1"/>
    <cellStyle name="Lien hypertexte visité" xfId="17115" builtinId="9" hidden="1"/>
    <cellStyle name="Lien hypertexte visité" xfId="17111" builtinId="9" hidden="1"/>
    <cellStyle name="Lien hypertexte visité" xfId="17107" builtinId="9" hidden="1"/>
    <cellStyle name="Lien hypertexte visité" xfId="17103" builtinId="9" hidden="1"/>
    <cellStyle name="Lien hypertexte visité" xfId="17099" builtinId="9" hidden="1"/>
    <cellStyle name="Lien hypertexte visité" xfId="17095" builtinId="9" hidden="1"/>
    <cellStyle name="Lien hypertexte visité" xfId="17091" builtinId="9" hidden="1"/>
    <cellStyle name="Lien hypertexte visité" xfId="17087" builtinId="9" hidden="1"/>
    <cellStyle name="Lien hypertexte visité" xfId="17083" builtinId="9" hidden="1"/>
    <cellStyle name="Lien hypertexte visité" xfId="17079" builtinId="9" hidden="1"/>
    <cellStyle name="Lien hypertexte visité" xfId="17075" builtinId="9" hidden="1"/>
    <cellStyle name="Lien hypertexte visité" xfId="17071" builtinId="9" hidden="1"/>
    <cellStyle name="Lien hypertexte visité" xfId="17067" builtinId="9" hidden="1"/>
    <cellStyle name="Lien hypertexte visité" xfId="17063" builtinId="9" hidden="1"/>
    <cellStyle name="Lien hypertexte visité" xfId="17059" builtinId="9" hidden="1"/>
    <cellStyle name="Lien hypertexte visité" xfId="17055" builtinId="9" hidden="1"/>
    <cellStyle name="Lien hypertexte visité" xfId="17051" builtinId="9" hidden="1"/>
    <cellStyle name="Lien hypertexte visité" xfId="17047" builtinId="9" hidden="1"/>
    <cellStyle name="Lien hypertexte visité" xfId="17043" builtinId="9" hidden="1"/>
    <cellStyle name="Lien hypertexte visité" xfId="17039" builtinId="9" hidden="1"/>
    <cellStyle name="Lien hypertexte visité" xfId="17035" builtinId="9" hidden="1"/>
    <cellStyle name="Lien hypertexte visité" xfId="17031" builtinId="9" hidden="1"/>
    <cellStyle name="Lien hypertexte visité" xfId="17027" builtinId="9" hidden="1"/>
    <cellStyle name="Lien hypertexte visité" xfId="17023" builtinId="9" hidden="1"/>
    <cellStyle name="Lien hypertexte visité" xfId="17019" builtinId="9" hidden="1"/>
    <cellStyle name="Lien hypertexte visité" xfId="17015" builtinId="9" hidden="1"/>
    <cellStyle name="Lien hypertexte visité" xfId="17011" builtinId="9" hidden="1"/>
    <cellStyle name="Lien hypertexte visité" xfId="17007" builtinId="9" hidden="1"/>
    <cellStyle name="Lien hypertexte visité" xfId="17003" builtinId="9" hidden="1"/>
    <cellStyle name="Lien hypertexte visité" xfId="16999" builtinId="9" hidden="1"/>
    <cellStyle name="Lien hypertexte visité" xfId="16995" builtinId="9" hidden="1"/>
    <cellStyle name="Lien hypertexte visité" xfId="16991" builtinId="9" hidden="1"/>
    <cellStyle name="Lien hypertexte visité" xfId="16987" builtinId="9" hidden="1"/>
    <cellStyle name="Lien hypertexte visité" xfId="16983" builtinId="9" hidden="1"/>
    <cellStyle name="Lien hypertexte visité" xfId="16979" builtinId="9" hidden="1"/>
    <cellStyle name="Lien hypertexte visité" xfId="16975" builtinId="9" hidden="1"/>
    <cellStyle name="Lien hypertexte visité" xfId="16971" builtinId="9" hidden="1"/>
    <cellStyle name="Lien hypertexte visité" xfId="16967" builtinId="9" hidden="1"/>
    <cellStyle name="Lien hypertexte visité" xfId="16963" builtinId="9" hidden="1"/>
    <cellStyle name="Lien hypertexte visité" xfId="16959" builtinId="9" hidden="1"/>
    <cellStyle name="Lien hypertexte visité" xfId="16955" builtinId="9" hidden="1"/>
    <cellStyle name="Lien hypertexte visité" xfId="16951" builtinId="9" hidden="1"/>
    <cellStyle name="Lien hypertexte visité" xfId="16947" builtinId="9" hidden="1"/>
    <cellStyle name="Lien hypertexte visité" xfId="16943" builtinId="9" hidden="1"/>
    <cellStyle name="Lien hypertexte visité" xfId="16939" builtinId="9" hidden="1"/>
    <cellStyle name="Lien hypertexte visité" xfId="16935" builtinId="9" hidden="1"/>
    <cellStyle name="Lien hypertexte visité" xfId="16931" builtinId="9" hidden="1"/>
    <cellStyle name="Lien hypertexte visité" xfId="16927" builtinId="9" hidden="1"/>
    <cellStyle name="Lien hypertexte visité" xfId="16923" builtinId="9" hidden="1"/>
    <cellStyle name="Lien hypertexte visité" xfId="16919" builtinId="9" hidden="1"/>
    <cellStyle name="Lien hypertexte visité" xfId="16915" builtinId="9" hidden="1"/>
    <cellStyle name="Lien hypertexte visité" xfId="16911" builtinId="9" hidden="1"/>
    <cellStyle name="Lien hypertexte visité" xfId="16907" builtinId="9" hidden="1"/>
    <cellStyle name="Lien hypertexte visité" xfId="16903" builtinId="9" hidden="1"/>
    <cellStyle name="Lien hypertexte visité" xfId="16899" builtinId="9" hidden="1"/>
    <cellStyle name="Lien hypertexte visité" xfId="16895" builtinId="9" hidden="1"/>
    <cellStyle name="Lien hypertexte visité" xfId="16891" builtinId="9" hidden="1"/>
    <cellStyle name="Lien hypertexte visité" xfId="16887" builtinId="9" hidden="1"/>
    <cellStyle name="Lien hypertexte visité" xfId="16883" builtinId="9" hidden="1"/>
    <cellStyle name="Lien hypertexte visité" xfId="16879" builtinId="9" hidden="1"/>
    <cellStyle name="Lien hypertexte visité" xfId="16875" builtinId="9" hidden="1"/>
    <cellStyle name="Lien hypertexte visité" xfId="16871" builtinId="9" hidden="1"/>
    <cellStyle name="Lien hypertexte visité" xfId="16867" builtinId="9" hidden="1"/>
    <cellStyle name="Lien hypertexte visité" xfId="16863" builtinId="9" hidden="1"/>
    <cellStyle name="Lien hypertexte visité" xfId="16859" builtinId="9" hidden="1"/>
    <cellStyle name="Lien hypertexte visité" xfId="16855" builtinId="9" hidden="1"/>
    <cellStyle name="Lien hypertexte visité" xfId="16851" builtinId="9" hidden="1"/>
    <cellStyle name="Lien hypertexte visité" xfId="16847" builtinId="9" hidden="1"/>
    <cellStyle name="Lien hypertexte visité" xfId="16843" builtinId="9" hidden="1"/>
    <cellStyle name="Lien hypertexte visité" xfId="16839" builtinId="9" hidden="1"/>
    <cellStyle name="Lien hypertexte visité" xfId="16835" builtinId="9" hidden="1"/>
    <cellStyle name="Lien hypertexte visité" xfId="16831" builtinId="9" hidden="1"/>
    <cellStyle name="Lien hypertexte visité" xfId="16827" builtinId="9" hidden="1"/>
    <cellStyle name="Lien hypertexte visité" xfId="16823" builtinId="9" hidden="1"/>
    <cellStyle name="Lien hypertexte visité" xfId="16819" builtinId="9" hidden="1"/>
    <cellStyle name="Lien hypertexte visité" xfId="16815" builtinId="9" hidden="1"/>
    <cellStyle name="Lien hypertexte visité" xfId="16811" builtinId="9" hidden="1"/>
    <cellStyle name="Lien hypertexte visité" xfId="16807" builtinId="9" hidden="1"/>
    <cellStyle name="Lien hypertexte visité" xfId="16803" builtinId="9" hidden="1"/>
    <cellStyle name="Lien hypertexte visité" xfId="16799" builtinId="9" hidden="1"/>
    <cellStyle name="Lien hypertexte visité" xfId="16795" builtinId="9" hidden="1"/>
    <cellStyle name="Lien hypertexte visité" xfId="16791" builtinId="9" hidden="1"/>
    <cellStyle name="Lien hypertexte visité" xfId="16787" builtinId="9" hidden="1"/>
    <cellStyle name="Lien hypertexte visité" xfId="16783" builtinId="9" hidden="1"/>
    <cellStyle name="Lien hypertexte visité" xfId="16779" builtinId="9" hidden="1"/>
    <cellStyle name="Lien hypertexte visité" xfId="16775" builtinId="9" hidden="1"/>
    <cellStyle name="Lien hypertexte visité" xfId="16771" builtinId="9" hidden="1"/>
    <cellStyle name="Lien hypertexte visité" xfId="16767" builtinId="9" hidden="1"/>
    <cellStyle name="Lien hypertexte visité" xfId="16763" builtinId="9" hidden="1"/>
    <cellStyle name="Lien hypertexte visité" xfId="16759" builtinId="9" hidden="1"/>
    <cellStyle name="Lien hypertexte visité" xfId="16755" builtinId="9" hidden="1"/>
    <cellStyle name="Lien hypertexte visité" xfId="16751" builtinId="9" hidden="1"/>
    <cellStyle name="Lien hypertexte visité" xfId="16747" builtinId="9" hidden="1"/>
    <cellStyle name="Lien hypertexte visité" xfId="16743" builtinId="9" hidden="1"/>
    <cellStyle name="Lien hypertexte visité" xfId="16739" builtinId="9" hidden="1"/>
    <cellStyle name="Lien hypertexte visité" xfId="16735" builtinId="9" hidden="1"/>
    <cellStyle name="Lien hypertexte visité" xfId="16731" builtinId="9" hidden="1"/>
    <cellStyle name="Lien hypertexte visité" xfId="16727" builtinId="9" hidden="1"/>
    <cellStyle name="Lien hypertexte visité" xfId="16723" builtinId="9" hidden="1"/>
    <cellStyle name="Lien hypertexte visité" xfId="16719" builtinId="9" hidden="1"/>
    <cellStyle name="Lien hypertexte visité" xfId="16715" builtinId="9" hidden="1"/>
    <cellStyle name="Lien hypertexte visité" xfId="16711" builtinId="9" hidden="1"/>
    <cellStyle name="Lien hypertexte visité" xfId="16707" builtinId="9" hidden="1"/>
    <cellStyle name="Lien hypertexte visité" xfId="16703" builtinId="9" hidden="1"/>
    <cellStyle name="Lien hypertexte visité" xfId="16699" builtinId="9" hidden="1"/>
    <cellStyle name="Lien hypertexte visité" xfId="16695" builtinId="9" hidden="1"/>
    <cellStyle name="Lien hypertexte visité" xfId="16691" builtinId="9" hidden="1"/>
    <cellStyle name="Lien hypertexte visité" xfId="16687" builtinId="9" hidden="1"/>
    <cellStyle name="Lien hypertexte visité" xfId="16683" builtinId="9" hidden="1"/>
    <cellStyle name="Lien hypertexte visité" xfId="16679" builtinId="9" hidden="1"/>
    <cellStyle name="Lien hypertexte visité" xfId="16675" builtinId="9" hidden="1"/>
    <cellStyle name="Lien hypertexte visité" xfId="16671" builtinId="9" hidden="1"/>
    <cellStyle name="Lien hypertexte visité" xfId="16667" builtinId="9" hidden="1"/>
    <cellStyle name="Lien hypertexte visité" xfId="16663" builtinId="9" hidden="1"/>
    <cellStyle name="Lien hypertexte visité" xfId="16659" builtinId="9" hidden="1"/>
    <cellStyle name="Lien hypertexte visité" xfId="16655" builtinId="9" hidden="1"/>
    <cellStyle name="Lien hypertexte visité" xfId="16651" builtinId="9" hidden="1"/>
    <cellStyle name="Lien hypertexte visité" xfId="16647" builtinId="9" hidden="1"/>
    <cellStyle name="Lien hypertexte visité" xfId="16643" builtinId="9" hidden="1"/>
    <cellStyle name="Lien hypertexte visité" xfId="16639" builtinId="9" hidden="1"/>
    <cellStyle name="Lien hypertexte visité" xfId="16635" builtinId="9" hidden="1"/>
    <cellStyle name="Lien hypertexte visité" xfId="16631" builtinId="9" hidden="1"/>
    <cellStyle name="Lien hypertexte visité" xfId="16627" builtinId="9" hidden="1"/>
    <cellStyle name="Lien hypertexte visité" xfId="16623" builtinId="9" hidden="1"/>
    <cellStyle name="Lien hypertexte visité" xfId="16619" builtinId="9" hidden="1"/>
    <cellStyle name="Lien hypertexte visité" xfId="16615" builtinId="9" hidden="1"/>
    <cellStyle name="Lien hypertexte visité" xfId="16611" builtinId="9" hidden="1"/>
    <cellStyle name="Lien hypertexte visité" xfId="16607" builtinId="9" hidden="1"/>
    <cellStyle name="Lien hypertexte visité" xfId="16603" builtinId="9" hidden="1"/>
    <cellStyle name="Lien hypertexte visité" xfId="16599" builtinId="9" hidden="1"/>
    <cellStyle name="Lien hypertexte visité" xfId="16595" builtinId="9" hidden="1"/>
    <cellStyle name="Lien hypertexte visité" xfId="16591" builtinId="9" hidden="1"/>
    <cellStyle name="Lien hypertexte visité" xfId="16587" builtinId="9" hidden="1"/>
    <cellStyle name="Lien hypertexte visité" xfId="16583" builtinId="9" hidden="1"/>
    <cellStyle name="Lien hypertexte visité" xfId="16579" builtinId="9" hidden="1"/>
    <cellStyle name="Lien hypertexte visité" xfId="16575" builtinId="9" hidden="1"/>
    <cellStyle name="Lien hypertexte visité" xfId="16571" builtinId="9" hidden="1"/>
    <cellStyle name="Lien hypertexte visité" xfId="16567" builtinId="9" hidden="1"/>
    <cellStyle name="Lien hypertexte visité" xfId="16563" builtinId="9" hidden="1"/>
    <cellStyle name="Lien hypertexte visité" xfId="16559" builtinId="9" hidden="1"/>
    <cellStyle name="Lien hypertexte visité" xfId="16555" builtinId="9" hidden="1"/>
    <cellStyle name="Lien hypertexte visité" xfId="16551" builtinId="9" hidden="1"/>
    <cellStyle name="Lien hypertexte visité" xfId="16547" builtinId="9" hidden="1"/>
    <cellStyle name="Lien hypertexte visité" xfId="16543" builtinId="9" hidden="1"/>
    <cellStyle name="Lien hypertexte visité" xfId="16539" builtinId="9" hidden="1"/>
    <cellStyle name="Lien hypertexte visité" xfId="16535" builtinId="9" hidden="1"/>
    <cellStyle name="Lien hypertexte visité" xfId="16531" builtinId="9" hidden="1"/>
    <cellStyle name="Lien hypertexte visité" xfId="16527" builtinId="9" hidden="1"/>
    <cellStyle name="Lien hypertexte visité" xfId="16523" builtinId="9" hidden="1"/>
    <cellStyle name="Lien hypertexte visité" xfId="16519" builtinId="9" hidden="1"/>
    <cellStyle name="Lien hypertexte visité" xfId="16515" builtinId="9" hidden="1"/>
    <cellStyle name="Lien hypertexte visité" xfId="16511" builtinId="9" hidden="1"/>
    <cellStyle name="Lien hypertexte visité" xfId="16507" builtinId="9" hidden="1"/>
    <cellStyle name="Lien hypertexte visité" xfId="16503" builtinId="9" hidden="1"/>
    <cellStyle name="Lien hypertexte visité" xfId="16499" builtinId="9" hidden="1"/>
    <cellStyle name="Lien hypertexte visité" xfId="16495" builtinId="9" hidden="1"/>
    <cellStyle name="Lien hypertexte visité" xfId="16491" builtinId="9" hidden="1"/>
    <cellStyle name="Lien hypertexte visité" xfId="16487" builtinId="9" hidden="1"/>
    <cellStyle name="Lien hypertexte visité" xfId="16483" builtinId="9" hidden="1"/>
    <cellStyle name="Lien hypertexte visité" xfId="16479" builtinId="9" hidden="1"/>
    <cellStyle name="Lien hypertexte visité" xfId="16475" builtinId="9" hidden="1"/>
    <cellStyle name="Lien hypertexte visité" xfId="16471" builtinId="9" hidden="1"/>
    <cellStyle name="Lien hypertexte visité" xfId="16467" builtinId="9" hidden="1"/>
    <cellStyle name="Lien hypertexte visité" xfId="16463" builtinId="9" hidden="1"/>
    <cellStyle name="Lien hypertexte visité" xfId="16459" builtinId="9" hidden="1"/>
    <cellStyle name="Lien hypertexte visité" xfId="16455" builtinId="9" hidden="1"/>
    <cellStyle name="Lien hypertexte visité" xfId="16451" builtinId="9" hidden="1"/>
    <cellStyle name="Lien hypertexte visité" xfId="16447" builtinId="9" hidden="1"/>
    <cellStyle name="Lien hypertexte visité" xfId="16443" builtinId="9" hidden="1"/>
    <cellStyle name="Lien hypertexte visité" xfId="16439" builtinId="9" hidden="1"/>
    <cellStyle name="Lien hypertexte visité" xfId="16435" builtinId="9" hidden="1"/>
    <cellStyle name="Lien hypertexte visité" xfId="16431" builtinId="9" hidden="1"/>
    <cellStyle name="Lien hypertexte visité" xfId="16427" builtinId="9" hidden="1"/>
    <cellStyle name="Lien hypertexte visité" xfId="16423" builtinId="9" hidden="1"/>
    <cellStyle name="Lien hypertexte visité" xfId="16419" builtinId="9" hidden="1"/>
    <cellStyle name="Lien hypertexte visité" xfId="16415" builtinId="9" hidden="1"/>
    <cellStyle name="Lien hypertexte visité" xfId="16411" builtinId="9" hidden="1"/>
    <cellStyle name="Lien hypertexte visité" xfId="16407" builtinId="9" hidden="1"/>
    <cellStyle name="Lien hypertexte visité" xfId="16403" builtinId="9" hidden="1"/>
    <cellStyle name="Lien hypertexte visité" xfId="16399" builtinId="9" hidden="1"/>
    <cellStyle name="Lien hypertexte visité" xfId="16395" builtinId="9" hidden="1"/>
    <cellStyle name="Lien hypertexte visité" xfId="16391" builtinId="9" hidden="1"/>
    <cellStyle name="Lien hypertexte visité" xfId="16387" builtinId="9" hidden="1"/>
    <cellStyle name="Lien hypertexte visité" xfId="16383" builtinId="9" hidden="1"/>
    <cellStyle name="Lien hypertexte visité" xfId="16379" builtinId="9" hidden="1"/>
    <cellStyle name="Lien hypertexte visité" xfId="16375" builtinId="9" hidden="1"/>
    <cellStyle name="Lien hypertexte visité" xfId="16371" builtinId="9" hidden="1"/>
    <cellStyle name="Lien hypertexte visité" xfId="16367" builtinId="9" hidden="1"/>
    <cellStyle name="Lien hypertexte visité" xfId="16363" builtinId="9" hidden="1"/>
    <cellStyle name="Lien hypertexte visité" xfId="16359" builtinId="9" hidden="1"/>
    <cellStyle name="Lien hypertexte visité" xfId="16355" builtinId="9" hidden="1"/>
    <cellStyle name="Lien hypertexte visité" xfId="16351" builtinId="9" hidden="1"/>
    <cellStyle name="Lien hypertexte visité" xfId="16347" builtinId="9" hidden="1"/>
    <cellStyle name="Lien hypertexte visité" xfId="16343" builtinId="9" hidden="1"/>
    <cellStyle name="Lien hypertexte visité" xfId="16339" builtinId="9" hidden="1"/>
    <cellStyle name="Lien hypertexte visité" xfId="16335" builtinId="9" hidden="1"/>
    <cellStyle name="Lien hypertexte visité" xfId="16331" builtinId="9" hidden="1"/>
    <cellStyle name="Lien hypertexte visité" xfId="16327" builtinId="9" hidden="1"/>
    <cellStyle name="Lien hypertexte visité" xfId="16323" builtinId="9" hidden="1"/>
    <cellStyle name="Lien hypertexte visité" xfId="16319" builtinId="9" hidden="1"/>
    <cellStyle name="Lien hypertexte visité" xfId="16315" builtinId="9" hidden="1"/>
    <cellStyle name="Lien hypertexte visité" xfId="16311" builtinId="9" hidden="1"/>
    <cellStyle name="Lien hypertexte visité" xfId="16307" builtinId="9" hidden="1"/>
    <cellStyle name="Lien hypertexte visité" xfId="16303" builtinId="9" hidden="1"/>
    <cellStyle name="Lien hypertexte visité" xfId="16299" builtinId="9" hidden="1"/>
    <cellStyle name="Lien hypertexte visité" xfId="16295" builtinId="9" hidden="1"/>
    <cellStyle name="Lien hypertexte visité" xfId="16291" builtinId="9" hidden="1"/>
    <cellStyle name="Lien hypertexte visité" xfId="16287" builtinId="9" hidden="1"/>
    <cellStyle name="Lien hypertexte visité" xfId="16283" builtinId="9" hidden="1"/>
    <cellStyle name="Lien hypertexte visité" xfId="16279" builtinId="9" hidden="1"/>
    <cellStyle name="Lien hypertexte visité" xfId="16275" builtinId="9" hidden="1"/>
    <cellStyle name="Lien hypertexte visité" xfId="16271" builtinId="9" hidden="1"/>
    <cellStyle name="Lien hypertexte visité" xfId="16267" builtinId="9" hidden="1"/>
    <cellStyle name="Lien hypertexte visité" xfId="16263" builtinId="9" hidden="1"/>
    <cellStyle name="Lien hypertexte visité" xfId="16259" builtinId="9" hidden="1"/>
    <cellStyle name="Lien hypertexte visité" xfId="16255" builtinId="9" hidden="1"/>
    <cellStyle name="Lien hypertexte visité" xfId="16251" builtinId="9" hidden="1"/>
    <cellStyle name="Lien hypertexte visité" xfId="16247" builtinId="9" hidden="1"/>
    <cellStyle name="Lien hypertexte visité" xfId="16243" builtinId="9" hidden="1"/>
    <cellStyle name="Lien hypertexte visité" xfId="16239" builtinId="9" hidden="1"/>
    <cellStyle name="Lien hypertexte visité" xfId="16235" builtinId="9" hidden="1"/>
    <cellStyle name="Lien hypertexte visité" xfId="16231" builtinId="9" hidden="1"/>
    <cellStyle name="Lien hypertexte visité" xfId="16227" builtinId="9" hidden="1"/>
    <cellStyle name="Lien hypertexte visité" xfId="16223" builtinId="9" hidden="1"/>
    <cellStyle name="Lien hypertexte visité" xfId="16219" builtinId="9" hidden="1"/>
    <cellStyle name="Lien hypertexte visité" xfId="16215" builtinId="9" hidden="1"/>
    <cellStyle name="Lien hypertexte visité" xfId="16211" builtinId="9" hidden="1"/>
    <cellStyle name="Lien hypertexte visité" xfId="16207" builtinId="9" hidden="1"/>
    <cellStyle name="Lien hypertexte visité" xfId="16203" builtinId="9" hidden="1"/>
    <cellStyle name="Lien hypertexte visité" xfId="16199" builtinId="9" hidden="1"/>
    <cellStyle name="Lien hypertexte visité" xfId="16195" builtinId="9" hidden="1"/>
    <cellStyle name="Lien hypertexte visité" xfId="16191" builtinId="9" hidden="1"/>
    <cellStyle name="Lien hypertexte visité" xfId="16187" builtinId="9" hidden="1"/>
    <cellStyle name="Lien hypertexte visité" xfId="16183" builtinId="9" hidden="1"/>
    <cellStyle name="Lien hypertexte visité" xfId="16179" builtinId="9" hidden="1"/>
    <cellStyle name="Lien hypertexte visité" xfId="16175" builtinId="9" hidden="1"/>
    <cellStyle name="Lien hypertexte visité" xfId="16171" builtinId="9" hidden="1"/>
    <cellStyle name="Lien hypertexte visité" xfId="16167" builtinId="9" hidden="1"/>
    <cellStyle name="Lien hypertexte visité" xfId="16163" builtinId="9" hidden="1"/>
    <cellStyle name="Lien hypertexte visité" xfId="16159" builtinId="9" hidden="1"/>
    <cellStyle name="Lien hypertexte visité" xfId="16155" builtinId="9" hidden="1"/>
    <cellStyle name="Lien hypertexte visité" xfId="16151" builtinId="9" hidden="1"/>
    <cellStyle name="Lien hypertexte visité" xfId="16147" builtinId="9" hidden="1"/>
    <cellStyle name="Lien hypertexte visité" xfId="16143" builtinId="9" hidden="1"/>
    <cellStyle name="Lien hypertexte visité" xfId="16139" builtinId="9" hidden="1"/>
    <cellStyle name="Lien hypertexte visité" xfId="16135" builtinId="9" hidden="1"/>
    <cellStyle name="Lien hypertexte visité" xfId="16131" builtinId="9" hidden="1"/>
    <cellStyle name="Lien hypertexte visité" xfId="16127" builtinId="9" hidden="1"/>
    <cellStyle name="Lien hypertexte visité" xfId="16123" builtinId="9" hidden="1"/>
    <cellStyle name="Lien hypertexte visité" xfId="16119" builtinId="9" hidden="1"/>
    <cellStyle name="Lien hypertexte visité" xfId="16115" builtinId="9" hidden="1"/>
    <cellStyle name="Lien hypertexte visité" xfId="16111" builtinId="9" hidden="1"/>
    <cellStyle name="Lien hypertexte visité" xfId="16107" builtinId="9" hidden="1"/>
    <cellStyle name="Lien hypertexte visité" xfId="16103" builtinId="9" hidden="1"/>
    <cellStyle name="Lien hypertexte visité" xfId="16099" builtinId="9" hidden="1"/>
    <cellStyle name="Lien hypertexte visité" xfId="16095" builtinId="9" hidden="1"/>
    <cellStyle name="Lien hypertexte visité" xfId="16091" builtinId="9" hidden="1"/>
    <cellStyle name="Lien hypertexte visité" xfId="16087" builtinId="9" hidden="1"/>
    <cellStyle name="Lien hypertexte visité" xfId="16083" builtinId="9" hidden="1"/>
    <cellStyle name="Lien hypertexte visité" xfId="16079" builtinId="9" hidden="1"/>
    <cellStyle name="Lien hypertexte visité" xfId="16075" builtinId="9" hidden="1"/>
    <cellStyle name="Lien hypertexte visité" xfId="16071" builtinId="9" hidden="1"/>
    <cellStyle name="Lien hypertexte visité" xfId="16067" builtinId="9" hidden="1"/>
    <cellStyle name="Lien hypertexte visité" xfId="16063" builtinId="9" hidden="1"/>
    <cellStyle name="Lien hypertexte visité" xfId="16059" builtinId="9" hidden="1"/>
    <cellStyle name="Lien hypertexte visité" xfId="16055" builtinId="9" hidden="1"/>
    <cellStyle name="Lien hypertexte visité" xfId="16051" builtinId="9" hidden="1"/>
    <cellStyle name="Lien hypertexte visité" xfId="16047" builtinId="9" hidden="1"/>
    <cellStyle name="Lien hypertexte visité" xfId="16043" builtinId="9" hidden="1"/>
    <cellStyle name="Lien hypertexte visité" xfId="16039" builtinId="9" hidden="1"/>
    <cellStyle name="Lien hypertexte visité" xfId="16035" builtinId="9" hidden="1"/>
    <cellStyle name="Lien hypertexte visité" xfId="16031" builtinId="9" hidden="1"/>
    <cellStyle name="Lien hypertexte visité" xfId="16027" builtinId="9" hidden="1"/>
    <cellStyle name="Lien hypertexte visité" xfId="16023" builtinId="9" hidden="1"/>
    <cellStyle name="Lien hypertexte visité" xfId="16019" builtinId="9" hidden="1"/>
    <cellStyle name="Lien hypertexte visité" xfId="16015" builtinId="9" hidden="1"/>
    <cellStyle name="Lien hypertexte visité" xfId="16011" builtinId="9" hidden="1"/>
    <cellStyle name="Lien hypertexte visité" xfId="16007" builtinId="9" hidden="1"/>
    <cellStyle name="Lien hypertexte visité" xfId="16003" builtinId="9" hidden="1"/>
    <cellStyle name="Lien hypertexte visité" xfId="15999" builtinId="9" hidden="1"/>
    <cellStyle name="Lien hypertexte visité" xfId="15995" builtinId="9" hidden="1"/>
    <cellStyle name="Lien hypertexte visité" xfId="15991" builtinId="9" hidden="1"/>
    <cellStyle name="Lien hypertexte visité" xfId="15987" builtinId="9" hidden="1"/>
    <cellStyle name="Lien hypertexte visité" xfId="15983" builtinId="9" hidden="1"/>
    <cellStyle name="Lien hypertexte visité" xfId="15979" builtinId="9" hidden="1"/>
    <cellStyle name="Lien hypertexte visité" xfId="15975" builtinId="9" hidden="1"/>
    <cellStyle name="Lien hypertexte visité" xfId="15971" builtinId="9" hidden="1"/>
    <cellStyle name="Lien hypertexte visité" xfId="15967" builtinId="9" hidden="1"/>
    <cellStyle name="Lien hypertexte visité" xfId="15963" builtinId="9" hidden="1"/>
    <cellStyle name="Lien hypertexte visité" xfId="15959" builtinId="9" hidden="1"/>
    <cellStyle name="Lien hypertexte visité" xfId="15955" builtinId="9" hidden="1"/>
    <cellStyle name="Lien hypertexte visité" xfId="15951" builtinId="9" hidden="1"/>
    <cellStyle name="Lien hypertexte visité" xfId="15947" builtinId="9" hidden="1"/>
    <cellStyle name="Lien hypertexte visité" xfId="15943" builtinId="9" hidden="1"/>
    <cellStyle name="Lien hypertexte visité" xfId="15939" builtinId="9" hidden="1"/>
    <cellStyle name="Lien hypertexte visité" xfId="15935" builtinId="9" hidden="1"/>
    <cellStyle name="Lien hypertexte visité" xfId="15931" builtinId="9" hidden="1"/>
    <cellStyle name="Lien hypertexte visité" xfId="15927" builtinId="9" hidden="1"/>
    <cellStyle name="Lien hypertexte visité" xfId="15923" builtinId="9" hidden="1"/>
    <cellStyle name="Lien hypertexte visité" xfId="15919" builtinId="9" hidden="1"/>
    <cellStyle name="Lien hypertexte visité" xfId="15915" builtinId="9" hidden="1"/>
    <cellStyle name="Lien hypertexte visité" xfId="15911" builtinId="9" hidden="1"/>
    <cellStyle name="Lien hypertexte visité" xfId="15907" builtinId="9" hidden="1"/>
    <cellStyle name="Lien hypertexte visité" xfId="15903" builtinId="9" hidden="1"/>
    <cellStyle name="Lien hypertexte visité" xfId="15899" builtinId="9" hidden="1"/>
    <cellStyle name="Lien hypertexte visité" xfId="15895" builtinId="9" hidden="1"/>
    <cellStyle name="Lien hypertexte visité" xfId="15891" builtinId="9" hidden="1"/>
    <cellStyle name="Lien hypertexte visité" xfId="15887" builtinId="9" hidden="1"/>
    <cellStyle name="Lien hypertexte visité" xfId="15883" builtinId="9" hidden="1"/>
    <cellStyle name="Lien hypertexte visité" xfId="15879" builtinId="9" hidden="1"/>
    <cellStyle name="Lien hypertexte visité" xfId="15875" builtinId="9" hidden="1"/>
    <cellStyle name="Lien hypertexte visité" xfId="15871" builtinId="9" hidden="1"/>
    <cellStyle name="Lien hypertexte visité" xfId="15867" builtinId="9" hidden="1"/>
    <cellStyle name="Lien hypertexte visité" xfId="15863" builtinId="9" hidden="1"/>
    <cellStyle name="Lien hypertexte visité" xfId="15859" builtinId="9" hidden="1"/>
    <cellStyle name="Lien hypertexte visité" xfId="15855" builtinId="9" hidden="1"/>
    <cellStyle name="Lien hypertexte visité" xfId="15851" builtinId="9" hidden="1"/>
    <cellStyle name="Lien hypertexte visité" xfId="15847" builtinId="9" hidden="1"/>
    <cellStyle name="Lien hypertexte visité" xfId="15843" builtinId="9" hidden="1"/>
    <cellStyle name="Lien hypertexte visité" xfId="15839" builtinId="9" hidden="1"/>
    <cellStyle name="Lien hypertexte visité" xfId="15835" builtinId="9" hidden="1"/>
    <cellStyle name="Lien hypertexte visité" xfId="15831" builtinId="9" hidden="1"/>
    <cellStyle name="Lien hypertexte visité" xfId="15827" builtinId="9" hidden="1"/>
    <cellStyle name="Lien hypertexte visité" xfId="15823" builtinId="9" hidden="1"/>
    <cellStyle name="Lien hypertexte visité" xfId="15819" builtinId="9" hidden="1"/>
    <cellStyle name="Lien hypertexte visité" xfId="15815" builtinId="9" hidden="1"/>
    <cellStyle name="Lien hypertexte visité" xfId="15811" builtinId="9" hidden="1"/>
    <cellStyle name="Lien hypertexte visité" xfId="15807" builtinId="9" hidden="1"/>
    <cellStyle name="Lien hypertexte visité" xfId="15803" builtinId="9" hidden="1"/>
    <cellStyle name="Lien hypertexte visité" xfId="15799" builtinId="9" hidden="1"/>
    <cellStyle name="Lien hypertexte visité" xfId="15795" builtinId="9" hidden="1"/>
    <cellStyle name="Lien hypertexte visité" xfId="15791" builtinId="9" hidden="1"/>
    <cellStyle name="Lien hypertexte visité" xfId="15787" builtinId="9" hidden="1"/>
    <cellStyle name="Lien hypertexte visité" xfId="15783" builtinId="9" hidden="1"/>
    <cellStyle name="Lien hypertexte visité" xfId="15779" builtinId="9" hidden="1"/>
    <cellStyle name="Lien hypertexte visité" xfId="15775" builtinId="9" hidden="1"/>
    <cellStyle name="Lien hypertexte visité" xfId="15771" builtinId="9" hidden="1"/>
    <cellStyle name="Lien hypertexte visité" xfId="15767" builtinId="9" hidden="1"/>
    <cellStyle name="Lien hypertexte visité" xfId="15763" builtinId="9" hidden="1"/>
    <cellStyle name="Lien hypertexte visité" xfId="15759" builtinId="9" hidden="1"/>
    <cellStyle name="Lien hypertexte visité" xfId="15755" builtinId="9" hidden="1"/>
    <cellStyle name="Lien hypertexte visité" xfId="15751" builtinId="9" hidden="1"/>
    <cellStyle name="Lien hypertexte visité" xfId="15747" builtinId="9" hidden="1"/>
    <cellStyle name="Lien hypertexte visité" xfId="15743" builtinId="9" hidden="1"/>
    <cellStyle name="Lien hypertexte visité" xfId="15739" builtinId="9" hidden="1"/>
    <cellStyle name="Lien hypertexte visité" xfId="15735" builtinId="9" hidden="1"/>
    <cellStyle name="Lien hypertexte visité" xfId="15731" builtinId="9" hidden="1"/>
    <cellStyle name="Lien hypertexte visité" xfId="15727" builtinId="9" hidden="1"/>
    <cellStyle name="Lien hypertexte visité" xfId="15723" builtinId="9" hidden="1"/>
    <cellStyle name="Lien hypertexte visité" xfId="15719" builtinId="9" hidden="1"/>
    <cellStyle name="Lien hypertexte visité" xfId="15715" builtinId="9" hidden="1"/>
    <cellStyle name="Lien hypertexte visité" xfId="15711" builtinId="9" hidden="1"/>
    <cellStyle name="Lien hypertexte visité" xfId="15707" builtinId="9" hidden="1"/>
    <cellStyle name="Lien hypertexte visité" xfId="15703" builtinId="9" hidden="1"/>
    <cellStyle name="Lien hypertexte visité" xfId="15699" builtinId="9" hidden="1"/>
    <cellStyle name="Lien hypertexte visité" xfId="15695" builtinId="9" hidden="1"/>
    <cellStyle name="Lien hypertexte visité" xfId="15691" builtinId="9" hidden="1"/>
    <cellStyle name="Lien hypertexte visité" xfId="15687" builtinId="9" hidden="1"/>
    <cellStyle name="Lien hypertexte visité" xfId="15683" builtinId="9" hidden="1"/>
    <cellStyle name="Lien hypertexte visité" xfId="15679" builtinId="9" hidden="1"/>
    <cellStyle name="Lien hypertexte visité" xfId="15675" builtinId="9" hidden="1"/>
    <cellStyle name="Lien hypertexte visité" xfId="15671" builtinId="9" hidden="1"/>
    <cellStyle name="Lien hypertexte visité" xfId="15667" builtinId="9" hidden="1"/>
    <cellStyle name="Lien hypertexte visité" xfId="15663" builtinId="9" hidden="1"/>
    <cellStyle name="Lien hypertexte visité" xfId="15659" builtinId="9" hidden="1"/>
    <cellStyle name="Lien hypertexte visité" xfId="15655" builtinId="9" hidden="1"/>
    <cellStyle name="Lien hypertexte visité" xfId="15651" builtinId="9" hidden="1"/>
    <cellStyle name="Lien hypertexte visité" xfId="15647" builtinId="9" hidden="1"/>
    <cellStyle name="Lien hypertexte visité" xfId="15643" builtinId="9" hidden="1"/>
    <cellStyle name="Lien hypertexte visité" xfId="15639" builtinId="9" hidden="1"/>
    <cellStyle name="Lien hypertexte visité" xfId="15635" builtinId="9" hidden="1"/>
    <cellStyle name="Lien hypertexte visité" xfId="15631" builtinId="9" hidden="1"/>
    <cellStyle name="Lien hypertexte visité" xfId="15627" builtinId="9" hidden="1"/>
    <cellStyle name="Lien hypertexte visité" xfId="15623" builtinId="9" hidden="1"/>
    <cellStyle name="Lien hypertexte visité" xfId="15619" builtinId="9" hidden="1"/>
    <cellStyle name="Lien hypertexte visité" xfId="15615" builtinId="9" hidden="1"/>
    <cellStyle name="Lien hypertexte visité" xfId="15611" builtinId="9" hidden="1"/>
    <cellStyle name="Lien hypertexte visité" xfId="15607" builtinId="9" hidden="1"/>
    <cellStyle name="Lien hypertexte visité" xfId="15603" builtinId="9" hidden="1"/>
    <cellStyle name="Lien hypertexte visité" xfId="15599" builtinId="9" hidden="1"/>
    <cellStyle name="Lien hypertexte visité" xfId="15595" builtinId="9" hidden="1"/>
    <cellStyle name="Lien hypertexte visité" xfId="15591" builtinId="9" hidden="1"/>
    <cellStyle name="Lien hypertexte visité" xfId="15587" builtinId="9" hidden="1"/>
    <cellStyle name="Lien hypertexte visité" xfId="15583" builtinId="9" hidden="1"/>
    <cellStyle name="Lien hypertexte visité" xfId="15579" builtinId="9" hidden="1"/>
    <cellStyle name="Lien hypertexte visité" xfId="15575" builtinId="9" hidden="1"/>
    <cellStyle name="Lien hypertexte visité" xfId="15571" builtinId="9" hidden="1"/>
    <cellStyle name="Lien hypertexte visité" xfId="15567" builtinId="9" hidden="1"/>
    <cellStyle name="Lien hypertexte visité" xfId="15563" builtinId="9" hidden="1"/>
    <cellStyle name="Lien hypertexte visité" xfId="15559" builtinId="9" hidden="1"/>
    <cellStyle name="Lien hypertexte visité" xfId="15555" builtinId="9" hidden="1"/>
    <cellStyle name="Lien hypertexte visité" xfId="15551" builtinId="9" hidden="1"/>
    <cellStyle name="Lien hypertexte visité" xfId="15547" builtinId="9" hidden="1"/>
    <cellStyle name="Lien hypertexte visité" xfId="15543" builtinId="9" hidden="1"/>
    <cellStyle name="Lien hypertexte visité" xfId="15539" builtinId="9" hidden="1"/>
    <cellStyle name="Lien hypertexte visité" xfId="15535" builtinId="9" hidden="1"/>
    <cellStyle name="Lien hypertexte visité" xfId="15531" builtinId="9" hidden="1"/>
    <cellStyle name="Lien hypertexte visité" xfId="15527" builtinId="9" hidden="1"/>
    <cellStyle name="Lien hypertexte visité" xfId="15523" builtinId="9" hidden="1"/>
    <cellStyle name="Lien hypertexte visité" xfId="15519" builtinId="9" hidden="1"/>
    <cellStyle name="Lien hypertexte visité" xfId="15515" builtinId="9" hidden="1"/>
    <cellStyle name="Lien hypertexte visité" xfId="15511" builtinId="9" hidden="1"/>
    <cellStyle name="Lien hypertexte visité" xfId="15507" builtinId="9" hidden="1"/>
    <cellStyle name="Lien hypertexte visité" xfId="15503" builtinId="9" hidden="1"/>
    <cellStyle name="Lien hypertexte visité" xfId="15499" builtinId="9" hidden="1"/>
    <cellStyle name="Lien hypertexte visité" xfId="15495" builtinId="9" hidden="1"/>
    <cellStyle name="Lien hypertexte visité" xfId="15491" builtinId="9" hidden="1"/>
    <cellStyle name="Lien hypertexte visité" xfId="15487" builtinId="9" hidden="1"/>
    <cellStyle name="Lien hypertexte visité" xfId="15483" builtinId="9" hidden="1"/>
    <cellStyle name="Lien hypertexte visité" xfId="15479" builtinId="9" hidden="1"/>
    <cellStyle name="Lien hypertexte visité" xfId="15475" builtinId="9" hidden="1"/>
    <cellStyle name="Lien hypertexte visité" xfId="15471" builtinId="9" hidden="1"/>
    <cellStyle name="Lien hypertexte visité" xfId="15467" builtinId="9" hidden="1"/>
    <cellStyle name="Lien hypertexte visité" xfId="15463" builtinId="9" hidden="1"/>
    <cellStyle name="Lien hypertexte visité" xfId="15459" builtinId="9" hidden="1"/>
    <cellStyle name="Lien hypertexte visité" xfId="15455" builtinId="9" hidden="1"/>
    <cellStyle name="Lien hypertexte visité" xfId="15451" builtinId="9" hidden="1"/>
    <cellStyle name="Lien hypertexte visité" xfId="15447" builtinId="9" hidden="1"/>
    <cellStyle name="Lien hypertexte visité" xfId="15443" builtinId="9" hidden="1"/>
    <cellStyle name="Lien hypertexte visité" xfId="15439" builtinId="9" hidden="1"/>
    <cellStyle name="Lien hypertexte visité" xfId="15435" builtinId="9" hidden="1"/>
    <cellStyle name="Lien hypertexte visité" xfId="15431" builtinId="9" hidden="1"/>
    <cellStyle name="Lien hypertexte visité" xfId="15427" builtinId="9" hidden="1"/>
    <cellStyle name="Lien hypertexte visité" xfId="15423" builtinId="9" hidden="1"/>
    <cellStyle name="Lien hypertexte visité" xfId="15419" builtinId="9" hidden="1"/>
    <cellStyle name="Lien hypertexte visité" xfId="15415" builtinId="9" hidden="1"/>
    <cellStyle name="Lien hypertexte visité" xfId="15411" builtinId="9" hidden="1"/>
    <cellStyle name="Lien hypertexte visité" xfId="15407" builtinId="9" hidden="1"/>
    <cellStyle name="Lien hypertexte visité" xfId="15403" builtinId="9" hidden="1"/>
    <cellStyle name="Lien hypertexte visité" xfId="15399" builtinId="9" hidden="1"/>
    <cellStyle name="Lien hypertexte visité" xfId="15395" builtinId="9" hidden="1"/>
    <cellStyle name="Lien hypertexte visité" xfId="15391" builtinId="9" hidden="1"/>
    <cellStyle name="Lien hypertexte visité" xfId="15387" builtinId="9" hidden="1"/>
    <cellStyle name="Lien hypertexte visité" xfId="15383" builtinId="9" hidden="1"/>
    <cellStyle name="Lien hypertexte visité" xfId="15379" builtinId="9" hidden="1"/>
    <cellStyle name="Lien hypertexte visité" xfId="15375" builtinId="9" hidden="1"/>
    <cellStyle name="Lien hypertexte visité" xfId="15371" builtinId="9" hidden="1"/>
    <cellStyle name="Lien hypertexte visité" xfId="15367" builtinId="9" hidden="1"/>
    <cellStyle name="Lien hypertexte visité" xfId="15363" builtinId="9" hidden="1"/>
    <cellStyle name="Lien hypertexte visité" xfId="15359" builtinId="9" hidden="1"/>
    <cellStyle name="Lien hypertexte visité" xfId="15355" builtinId="9" hidden="1"/>
    <cellStyle name="Lien hypertexte visité" xfId="15351" builtinId="9" hidden="1"/>
    <cellStyle name="Lien hypertexte visité" xfId="15347" builtinId="9" hidden="1"/>
    <cellStyle name="Lien hypertexte visité" xfId="15343" builtinId="9" hidden="1"/>
    <cellStyle name="Lien hypertexte visité" xfId="15339" builtinId="9" hidden="1"/>
    <cellStyle name="Lien hypertexte visité" xfId="15335" builtinId="9" hidden="1"/>
    <cellStyle name="Lien hypertexte visité" xfId="15331" builtinId="9" hidden="1"/>
    <cellStyle name="Lien hypertexte visité" xfId="15327" builtinId="9" hidden="1"/>
    <cellStyle name="Lien hypertexte visité" xfId="15323" builtinId="9" hidden="1"/>
    <cellStyle name="Lien hypertexte visité" xfId="15319" builtinId="9" hidden="1"/>
    <cellStyle name="Lien hypertexte visité" xfId="15315" builtinId="9" hidden="1"/>
    <cellStyle name="Lien hypertexte visité" xfId="15311" builtinId="9" hidden="1"/>
    <cellStyle name="Lien hypertexte visité" xfId="15307" builtinId="9" hidden="1"/>
    <cellStyle name="Lien hypertexte visité" xfId="15303" builtinId="9" hidden="1"/>
    <cellStyle name="Lien hypertexte visité" xfId="15299" builtinId="9" hidden="1"/>
    <cellStyle name="Lien hypertexte visité" xfId="15295" builtinId="9" hidden="1"/>
    <cellStyle name="Lien hypertexte visité" xfId="15291" builtinId="9" hidden="1"/>
    <cellStyle name="Lien hypertexte visité" xfId="15287" builtinId="9" hidden="1"/>
    <cellStyle name="Lien hypertexte visité" xfId="15283" builtinId="9" hidden="1"/>
    <cellStyle name="Lien hypertexte visité" xfId="15279" builtinId="9" hidden="1"/>
    <cellStyle name="Lien hypertexte visité" xfId="15275" builtinId="9" hidden="1"/>
    <cellStyle name="Lien hypertexte visité" xfId="15271" builtinId="9" hidden="1"/>
    <cellStyle name="Lien hypertexte visité" xfId="15267" builtinId="9" hidden="1"/>
    <cellStyle name="Lien hypertexte visité" xfId="15263" builtinId="9" hidden="1"/>
    <cellStyle name="Lien hypertexte visité" xfId="15259" builtinId="9" hidden="1"/>
    <cellStyle name="Lien hypertexte visité" xfId="15255" builtinId="9" hidden="1"/>
    <cellStyle name="Lien hypertexte visité" xfId="15251" builtinId="9" hidden="1"/>
    <cellStyle name="Lien hypertexte visité" xfId="15247" builtinId="9" hidden="1"/>
    <cellStyle name="Lien hypertexte visité" xfId="15243" builtinId="9" hidden="1"/>
    <cellStyle name="Lien hypertexte visité" xfId="15239" builtinId="9" hidden="1"/>
    <cellStyle name="Lien hypertexte visité" xfId="15235" builtinId="9" hidden="1"/>
    <cellStyle name="Lien hypertexte visité" xfId="15231" builtinId="9" hidden="1"/>
    <cellStyle name="Lien hypertexte visité" xfId="15227" builtinId="9" hidden="1"/>
    <cellStyle name="Lien hypertexte visité" xfId="15223" builtinId="9" hidden="1"/>
    <cellStyle name="Lien hypertexte visité" xfId="15219" builtinId="9" hidden="1"/>
    <cellStyle name="Lien hypertexte visité" xfId="15215" builtinId="9" hidden="1"/>
    <cellStyle name="Lien hypertexte visité" xfId="15211" builtinId="9" hidden="1"/>
    <cellStyle name="Lien hypertexte visité" xfId="15207" builtinId="9" hidden="1"/>
    <cellStyle name="Lien hypertexte visité" xfId="15203" builtinId="9" hidden="1"/>
    <cellStyle name="Lien hypertexte visité" xfId="15199" builtinId="9" hidden="1"/>
    <cellStyle name="Lien hypertexte visité" xfId="15195" builtinId="9" hidden="1"/>
    <cellStyle name="Lien hypertexte visité" xfId="15191" builtinId="9" hidden="1"/>
    <cellStyle name="Lien hypertexte visité" xfId="15187" builtinId="9" hidden="1"/>
    <cellStyle name="Lien hypertexte visité" xfId="15183" builtinId="9" hidden="1"/>
    <cellStyle name="Lien hypertexte visité" xfId="15179" builtinId="9" hidden="1"/>
    <cellStyle name="Lien hypertexte visité" xfId="15175" builtinId="9" hidden="1"/>
    <cellStyle name="Lien hypertexte visité" xfId="15171" builtinId="9" hidden="1"/>
    <cellStyle name="Lien hypertexte visité" xfId="15167" builtinId="9" hidden="1"/>
    <cellStyle name="Lien hypertexte visité" xfId="15163" builtinId="9" hidden="1"/>
    <cellStyle name="Lien hypertexte visité" xfId="15159" builtinId="9" hidden="1"/>
    <cellStyle name="Lien hypertexte visité" xfId="15155" builtinId="9" hidden="1"/>
    <cellStyle name="Lien hypertexte visité" xfId="15151" builtinId="9" hidden="1"/>
    <cellStyle name="Lien hypertexte visité" xfId="15147" builtinId="9" hidden="1"/>
    <cellStyle name="Lien hypertexte visité" xfId="15143" builtinId="9" hidden="1"/>
    <cellStyle name="Lien hypertexte visité" xfId="15139" builtinId="9" hidden="1"/>
    <cellStyle name="Lien hypertexte visité" xfId="15135" builtinId="9" hidden="1"/>
    <cellStyle name="Lien hypertexte visité" xfId="15131" builtinId="9" hidden="1"/>
    <cellStyle name="Lien hypertexte visité" xfId="15127" builtinId="9" hidden="1"/>
    <cellStyle name="Lien hypertexte visité" xfId="15123" builtinId="9" hidden="1"/>
    <cellStyle name="Lien hypertexte visité" xfId="15119" builtinId="9" hidden="1"/>
    <cellStyle name="Lien hypertexte visité" xfId="15115" builtinId="9" hidden="1"/>
    <cellStyle name="Lien hypertexte visité" xfId="15111" builtinId="9" hidden="1"/>
    <cellStyle name="Lien hypertexte visité" xfId="15107" builtinId="9" hidden="1"/>
    <cellStyle name="Lien hypertexte visité" xfId="15103" builtinId="9" hidden="1"/>
    <cellStyle name="Lien hypertexte visité" xfId="15099" builtinId="9" hidden="1"/>
    <cellStyle name="Lien hypertexte visité" xfId="15095" builtinId="9" hidden="1"/>
    <cellStyle name="Lien hypertexte visité" xfId="15091" builtinId="9" hidden="1"/>
    <cellStyle name="Lien hypertexte visité" xfId="15087" builtinId="9" hidden="1"/>
    <cellStyle name="Lien hypertexte visité" xfId="15083" builtinId="9" hidden="1"/>
    <cellStyle name="Lien hypertexte visité" xfId="15079" builtinId="9" hidden="1"/>
    <cellStyle name="Lien hypertexte visité" xfId="15075" builtinId="9" hidden="1"/>
    <cellStyle name="Lien hypertexte visité" xfId="15071" builtinId="9" hidden="1"/>
    <cellStyle name="Lien hypertexte visité" xfId="15067" builtinId="9" hidden="1"/>
    <cellStyle name="Lien hypertexte visité" xfId="15063" builtinId="9" hidden="1"/>
    <cellStyle name="Lien hypertexte visité" xfId="15059" builtinId="9" hidden="1"/>
    <cellStyle name="Lien hypertexte visité" xfId="15055" builtinId="9" hidden="1"/>
    <cellStyle name="Lien hypertexte visité" xfId="15051" builtinId="9" hidden="1"/>
    <cellStyle name="Lien hypertexte visité" xfId="15047" builtinId="9" hidden="1"/>
    <cellStyle name="Lien hypertexte visité" xfId="15043" builtinId="9" hidden="1"/>
    <cellStyle name="Lien hypertexte visité" xfId="15039" builtinId="9" hidden="1"/>
    <cellStyle name="Lien hypertexte visité" xfId="15035" builtinId="9" hidden="1"/>
    <cellStyle name="Lien hypertexte visité" xfId="15031" builtinId="9" hidden="1"/>
    <cellStyle name="Lien hypertexte visité" xfId="15027" builtinId="9" hidden="1"/>
    <cellStyle name="Lien hypertexte visité" xfId="15023" builtinId="9" hidden="1"/>
    <cellStyle name="Lien hypertexte visité" xfId="15019" builtinId="9" hidden="1"/>
    <cellStyle name="Lien hypertexte visité" xfId="15015" builtinId="9" hidden="1"/>
    <cellStyle name="Lien hypertexte visité" xfId="15011" builtinId="9" hidden="1"/>
    <cellStyle name="Lien hypertexte visité" xfId="15007" builtinId="9" hidden="1"/>
    <cellStyle name="Lien hypertexte visité" xfId="15003" builtinId="9" hidden="1"/>
    <cellStyle name="Lien hypertexte visité" xfId="14999" builtinId="9" hidden="1"/>
    <cellStyle name="Lien hypertexte visité" xfId="14995" builtinId="9" hidden="1"/>
    <cellStyle name="Lien hypertexte visité" xfId="14991" builtinId="9" hidden="1"/>
    <cellStyle name="Lien hypertexte visité" xfId="14987" builtinId="9" hidden="1"/>
    <cellStyle name="Lien hypertexte visité" xfId="14983" builtinId="9" hidden="1"/>
    <cellStyle name="Lien hypertexte visité" xfId="14979" builtinId="9" hidden="1"/>
    <cellStyle name="Lien hypertexte visité" xfId="14975" builtinId="9" hidden="1"/>
    <cellStyle name="Lien hypertexte visité" xfId="14971" builtinId="9" hidden="1"/>
    <cellStyle name="Lien hypertexte visité" xfId="14967" builtinId="9" hidden="1"/>
    <cellStyle name="Lien hypertexte visité" xfId="14963" builtinId="9" hidden="1"/>
    <cellStyle name="Lien hypertexte visité" xfId="14959" builtinId="9" hidden="1"/>
    <cellStyle name="Lien hypertexte visité" xfId="14955" builtinId="9" hidden="1"/>
    <cellStyle name="Lien hypertexte visité" xfId="14951" builtinId="9" hidden="1"/>
    <cellStyle name="Lien hypertexte visité" xfId="14947" builtinId="9" hidden="1"/>
    <cellStyle name="Lien hypertexte visité" xfId="14943" builtinId="9" hidden="1"/>
    <cellStyle name="Lien hypertexte visité" xfId="14939" builtinId="9" hidden="1"/>
    <cellStyle name="Lien hypertexte visité" xfId="14935" builtinId="9" hidden="1"/>
    <cellStyle name="Lien hypertexte visité" xfId="14931" builtinId="9" hidden="1"/>
    <cellStyle name="Lien hypertexte visité" xfId="14927" builtinId="9" hidden="1"/>
    <cellStyle name="Lien hypertexte visité" xfId="14923" builtinId="9" hidden="1"/>
    <cellStyle name="Lien hypertexte visité" xfId="14919" builtinId="9" hidden="1"/>
    <cellStyle name="Lien hypertexte visité" xfId="14915" builtinId="9" hidden="1"/>
    <cellStyle name="Lien hypertexte visité" xfId="14911" builtinId="9" hidden="1"/>
    <cellStyle name="Lien hypertexte visité" xfId="14907" builtinId="9" hidden="1"/>
    <cellStyle name="Lien hypertexte visité" xfId="14903" builtinId="9" hidden="1"/>
    <cellStyle name="Lien hypertexte visité" xfId="14899" builtinId="9" hidden="1"/>
    <cellStyle name="Lien hypertexte visité" xfId="14895" builtinId="9" hidden="1"/>
    <cellStyle name="Lien hypertexte visité" xfId="14891" builtinId="9" hidden="1"/>
    <cellStyle name="Lien hypertexte visité" xfId="14887" builtinId="9" hidden="1"/>
    <cellStyle name="Lien hypertexte visité" xfId="14883" builtinId="9" hidden="1"/>
    <cellStyle name="Lien hypertexte visité" xfId="14879" builtinId="9" hidden="1"/>
    <cellStyle name="Lien hypertexte visité" xfId="14875" builtinId="9" hidden="1"/>
    <cellStyle name="Lien hypertexte visité" xfId="14871" builtinId="9" hidden="1"/>
    <cellStyle name="Lien hypertexte visité" xfId="14867" builtinId="9" hidden="1"/>
    <cellStyle name="Lien hypertexte visité" xfId="14863" builtinId="9" hidden="1"/>
    <cellStyle name="Lien hypertexte visité" xfId="14859" builtinId="9" hidden="1"/>
    <cellStyle name="Lien hypertexte visité" xfId="14855" builtinId="9" hidden="1"/>
    <cellStyle name="Lien hypertexte visité" xfId="14851" builtinId="9" hidden="1"/>
    <cellStyle name="Lien hypertexte visité" xfId="14847" builtinId="9" hidden="1"/>
    <cellStyle name="Lien hypertexte visité" xfId="14843" builtinId="9" hidden="1"/>
    <cellStyle name="Lien hypertexte visité" xfId="14839" builtinId="9" hidden="1"/>
    <cellStyle name="Lien hypertexte visité" xfId="14835" builtinId="9" hidden="1"/>
    <cellStyle name="Lien hypertexte visité" xfId="14831" builtinId="9" hidden="1"/>
    <cellStyle name="Lien hypertexte visité" xfId="14827" builtinId="9" hidden="1"/>
    <cellStyle name="Lien hypertexte visité" xfId="14823" builtinId="9" hidden="1"/>
    <cellStyle name="Lien hypertexte visité" xfId="14819" builtinId="9" hidden="1"/>
    <cellStyle name="Lien hypertexte visité" xfId="14815" builtinId="9" hidden="1"/>
    <cellStyle name="Lien hypertexte visité" xfId="14811" builtinId="9" hidden="1"/>
    <cellStyle name="Lien hypertexte visité" xfId="14807" builtinId="9" hidden="1"/>
    <cellStyle name="Lien hypertexte visité" xfId="14803" builtinId="9" hidden="1"/>
    <cellStyle name="Lien hypertexte visité" xfId="14799" builtinId="9" hidden="1"/>
    <cellStyle name="Lien hypertexte visité" xfId="14795" builtinId="9" hidden="1"/>
    <cellStyle name="Lien hypertexte visité" xfId="14791" builtinId="9" hidden="1"/>
    <cellStyle name="Lien hypertexte visité" xfId="14787" builtinId="9" hidden="1"/>
    <cellStyle name="Lien hypertexte visité" xfId="14783" builtinId="9" hidden="1"/>
    <cellStyle name="Lien hypertexte visité" xfId="14779" builtinId="9" hidden="1"/>
    <cellStyle name="Lien hypertexte visité" xfId="14775" builtinId="9" hidden="1"/>
    <cellStyle name="Lien hypertexte visité" xfId="14771" builtinId="9" hidden="1"/>
    <cellStyle name="Lien hypertexte visité" xfId="14767" builtinId="9" hidden="1"/>
    <cellStyle name="Lien hypertexte visité" xfId="14763" builtinId="9" hidden="1"/>
    <cellStyle name="Lien hypertexte visité" xfId="14759" builtinId="9" hidden="1"/>
    <cellStyle name="Lien hypertexte visité" xfId="14755" builtinId="9" hidden="1"/>
    <cellStyle name="Lien hypertexte visité" xfId="14751" builtinId="9" hidden="1"/>
    <cellStyle name="Lien hypertexte visité" xfId="14747" builtinId="9" hidden="1"/>
    <cellStyle name="Lien hypertexte visité" xfId="14743" builtinId="9" hidden="1"/>
    <cellStyle name="Lien hypertexte visité" xfId="14739" builtinId="9" hidden="1"/>
    <cellStyle name="Lien hypertexte visité" xfId="14735" builtinId="9" hidden="1"/>
    <cellStyle name="Lien hypertexte visité" xfId="14731" builtinId="9" hidden="1"/>
    <cellStyle name="Lien hypertexte visité" xfId="14727" builtinId="9" hidden="1"/>
    <cellStyle name="Lien hypertexte visité" xfId="14723" builtinId="9" hidden="1"/>
    <cellStyle name="Lien hypertexte visité" xfId="14719" builtinId="9" hidden="1"/>
    <cellStyle name="Lien hypertexte visité" xfId="14715" builtinId="9" hidden="1"/>
    <cellStyle name="Lien hypertexte visité" xfId="14711" builtinId="9" hidden="1"/>
    <cellStyle name="Lien hypertexte visité" xfId="14707" builtinId="9" hidden="1"/>
    <cellStyle name="Lien hypertexte visité" xfId="14703" builtinId="9" hidden="1"/>
    <cellStyle name="Lien hypertexte visité" xfId="14699" builtinId="9" hidden="1"/>
    <cellStyle name="Lien hypertexte visité" xfId="14695" builtinId="9" hidden="1"/>
    <cellStyle name="Lien hypertexte visité" xfId="14691" builtinId="9" hidden="1"/>
    <cellStyle name="Lien hypertexte visité" xfId="14687" builtinId="9" hidden="1"/>
    <cellStyle name="Lien hypertexte visité" xfId="14683" builtinId="9" hidden="1"/>
    <cellStyle name="Lien hypertexte visité" xfId="14679" builtinId="9" hidden="1"/>
    <cellStyle name="Lien hypertexte visité" xfId="14675" builtinId="9" hidden="1"/>
    <cellStyle name="Lien hypertexte visité" xfId="14671" builtinId="9" hidden="1"/>
    <cellStyle name="Lien hypertexte visité" xfId="14667" builtinId="9" hidden="1"/>
    <cellStyle name="Lien hypertexte visité" xfId="14663" builtinId="9" hidden="1"/>
    <cellStyle name="Lien hypertexte visité" xfId="14659" builtinId="9" hidden="1"/>
    <cellStyle name="Lien hypertexte visité" xfId="14655" builtinId="9" hidden="1"/>
    <cellStyle name="Lien hypertexte visité" xfId="14651" builtinId="9" hidden="1"/>
    <cellStyle name="Lien hypertexte visité" xfId="14647" builtinId="9" hidden="1"/>
    <cellStyle name="Lien hypertexte visité" xfId="14643" builtinId="9" hidden="1"/>
    <cellStyle name="Lien hypertexte visité" xfId="14639" builtinId="9" hidden="1"/>
    <cellStyle name="Lien hypertexte visité" xfId="14635" builtinId="9" hidden="1"/>
    <cellStyle name="Lien hypertexte visité" xfId="14631" builtinId="9" hidden="1"/>
    <cellStyle name="Lien hypertexte visité" xfId="14627" builtinId="9" hidden="1"/>
    <cellStyle name="Lien hypertexte visité" xfId="14623" builtinId="9" hidden="1"/>
    <cellStyle name="Lien hypertexte visité" xfId="14619" builtinId="9" hidden="1"/>
    <cellStyle name="Lien hypertexte visité" xfId="14615" builtinId="9" hidden="1"/>
    <cellStyle name="Lien hypertexte visité" xfId="14611" builtinId="9" hidden="1"/>
    <cellStyle name="Lien hypertexte visité" xfId="14607" builtinId="9" hidden="1"/>
    <cellStyle name="Lien hypertexte visité" xfId="14603" builtinId="9" hidden="1"/>
    <cellStyle name="Lien hypertexte visité" xfId="14599" builtinId="9" hidden="1"/>
    <cellStyle name="Lien hypertexte visité" xfId="14595" builtinId="9" hidden="1"/>
    <cellStyle name="Lien hypertexte visité" xfId="14591" builtinId="9" hidden="1"/>
    <cellStyle name="Lien hypertexte visité" xfId="14587" builtinId="9" hidden="1"/>
    <cellStyle name="Lien hypertexte visité" xfId="14583" builtinId="9" hidden="1"/>
    <cellStyle name="Lien hypertexte visité" xfId="14579" builtinId="9" hidden="1"/>
    <cellStyle name="Lien hypertexte visité" xfId="14575" builtinId="9" hidden="1"/>
    <cellStyle name="Lien hypertexte visité" xfId="14571" builtinId="9" hidden="1"/>
    <cellStyle name="Lien hypertexte visité" xfId="14567" builtinId="9" hidden="1"/>
    <cellStyle name="Lien hypertexte visité" xfId="14563" builtinId="9" hidden="1"/>
    <cellStyle name="Lien hypertexte visité" xfId="14559" builtinId="9" hidden="1"/>
    <cellStyle name="Lien hypertexte visité" xfId="14555" builtinId="9" hidden="1"/>
    <cellStyle name="Lien hypertexte visité" xfId="14551" builtinId="9" hidden="1"/>
    <cellStyle name="Lien hypertexte visité" xfId="14547" builtinId="9" hidden="1"/>
    <cellStyle name="Lien hypertexte visité" xfId="14543" builtinId="9" hidden="1"/>
    <cellStyle name="Lien hypertexte visité" xfId="14539" builtinId="9" hidden="1"/>
    <cellStyle name="Lien hypertexte visité" xfId="14535" builtinId="9" hidden="1"/>
    <cellStyle name="Lien hypertexte visité" xfId="14531" builtinId="9" hidden="1"/>
    <cellStyle name="Lien hypertexte visité" xfId="14527" builtinId="9" hidden="1"/>
    <cellStyle name="Lien hypertexte visité" xfId="14523" builtinId="9" hidden="1"/>
    <cellStyle name="Lien hypertexte visité" xfId="14519" builtinId="9" hidden="1"/>
    <cellStyle name="Lien hypertexte visité" xfId="14515" builtinId="9" hidden="1"/>
    <cellStyle name="Lien hypertexte visité" xfId="14513" builtinId="9" hidden="1"/>
    <cellStyle name="Lien hypertexte visité" xfId="14511" builtinId="9" hidden="1"/>
    <cellStyle name="Lien hypertexte visité" xfId="14509" builtinId="9" hidden="1"/>
    <cellStyle name="Lien hypertexte visité" xfId="14507" builtinId="9" hidden="1"/>
    <cellStyle name="Lien hypertexte visité" xfId="14505" builtinId="9" hidden="1"/>
    <cellStyle name="Lien hypertexte visité" xfId="14503" builtinId="9" hidden="1"/>
    <cellStyle name="Lien hypertexte visité" xfId="14501" builtinId="9" hidden="1"/>
    <cellStyle name="Lien hypertexte visité" xfId="14499" builtinId="9" hidden="1"/>
    <cellStyle name="Lien hypertexte visité" xfId="14497" builtinId="9" hidden="1"/>
    <cellStyle name="Lien hypertexte visité" xfId="14495" builtinId="9" hidden="1"/>
    <cellStyle name="Lien hypertexte visité" xfId="14493" builtinId="9" hidden="1"/>
    <cellStyle name="Lien hypertexte visité" xfId="14491" builtinId="9" hidden="1"/>
    <cellStyle name="Lien hypertexte visité" xfId="14489" builtinId="9" hidden="1"/>
    <cellStyle name="Lien hypertexte visité" xfId="14487" builtinId="9" hidden="1"/>
    <cellStyle name="Lien hypertexte visité" xfId="14485" builtinId="9" hidden="1"/>
    <cellStyle name="Lien hypertexte visité" xfId="14483" builtinId="9" hidden="1"/>
    <cellStyle name="Lien hypertexte visité" xfId="14481" builtinId="9" hidden="1"/>
    <cellStyle name="Lien hypertexte visité" xfId="14479" builtinId="9" hidden="1"/>
    <cellStyle name="Lien hypertexte visité" xfId="14477" builtinId="9" hidden="1"/>
    <cellStyle name="Lien hypertexte visité" xfId="14475" builtinId="9" hidden="1"/>
    <cellStyle name="Lien hypertexte visité" xfId="14473" builtinId="9" hidden="1"/>
    <cellStyle name="Lien hypertexte visité" xfId="14471" builtinId="9" hidden="1"/>
    <cellStyle name="Lien hypertexte visité" xfId="14469" builtinId="9" hidden="1"/>
    <cellStyle name="Lien hypertexte visité" xfId="14467" builtinId="9" hidden="1"/>
    <cellStyle name="Lien hypertexte visité" xfId="14465" builtinId="9" hidden="1"/>
    <cellStyle name="Lien hypertexte visité" xfId="14463" builtinId="9" hidden="1"/>
    <cellStyle name="Lien hypertexte visité" xfId="14461" builtinId="9" hidden="1"/>
    <cellStyle name="Lien hypertexte visité" xfId="14459" builtinId="9" hidden="1"/>
    <cellStyle name="Lien hypertexte visité" xfId="14457" builtinId="9" hidden="1"/>
    <cellStyle name="Lien hypertexte visité" xfId="14455" builtinId="9" hidden="1"/>
    <cellStyle name="Lien hypertexte visité" xfId="14453" builtinId="9" hidden="1"/>
    <cellStyle name="Lien hypertexte visité" xfId="14451" builtinId="9" hidden="1"/>
    <cellStyle name="Lien hypertexte visité" xfId="14449" builtinId="9" hidden="1"/>
    <cellStyle name="Lien hypertexte visité" xfId="14447" builtinId="9" hidden="1"/>
    <cellStyle name="Lien hypertexte visité" xfId="14445" builtinId="9" hidden="1"/>
    <cellStyle name="Lien hypertexte visité" xfId="14443" builtinId="9" hidden="1"/>
    <cellStyle name="Lien hypertexte visité" xfId="14441" builtinId="9" hidden="1"/>
    <cellStyle name="Lien hypertexte visité" xfId="14439" builtinId="9" hidden="1"/>
    <cellStyle name="Lien hypertexte visité" xfId="14437" builtinId="9" hidden="1"/>
    <cellStyle name="Lien hypertexte visité" xfId="14435" builtinId="9" hidden="1"/>
    <cellStyle name="Lien hypertexte visité" xfId="14433" builtinId="9" hidden="1"/>
    <cellStyle name="Lien hypertexte visité" xfId="14431" builtinId="9" hidden="1"/>
    <cellStyle name="Lien hypertexte visité" xfId="14429" builtinId="9" hidden="1"/>
    <cellStyle name="Lien hypertexte visité" xfId="14427" builtinId="9" hidden="1"/>
    <cellStyle name="Lien hypertexte visité" xfId="14425" builtinId="9" hidden="1"/>
    <cellStyle name="Lien hypertexte visité" xfId="14423" builtinId="9" hidden="1"/>
    <cellStyle name="Lien hypertexte visité" xfId="14421" builtinId="9" hidden="1"/>
    <cellStyle name="Lien hypertexte visité" xfId="14419" builtinId="9" hidden="1"/>
    <cellStyle name="Lien hypertexte visité" xfId="14417" builtinId="9" hidden="1"/>
    <cellStyle name="Lien hypertexte visité" xfId="14415" builtinId="9" hidden="1"/>
    <cellStyle name="Lien hypertexte visité" xfId="14413" builtinId="9" hidden="1"/>
    <cellStyle name="Lien hypertexte visité" xfId="14411" builtinId="9" hidden="1"/>
    <cellStyle name="Lien hypertexte visité" xfId="14409" builtinId="9" hidden="1"/>
    <cellStyle name="Lien hypertexte visité" xfId="14407" builtinId="9" hidden="1"/>
    <cellStyle name="Lien hypertexte visité" xfId="14405" builtinId="9" hidden="1"/>
    <cellStyle name="Lien hypertexte visité" xfId="14403" builtinId="9" hidden="1"/>
    <cellStyle name="Lien hypertexte visité" xfId="14401" builtinId="9" hidden="1"/>
    <cellStyle name="Lien hypertexte visité" xfId="14399" builtinId="9" hidden="1"/>
    <cellStyle name="Lien hypertexte visité" xfId="14397" builtinId="9" hidden="1"/>
    <cellStyle name="Lien hypertexte visité" xfId="14395" builtinId="9" hidden="1"/>
    <cellStyle name="Lien hypertexte visité" xfId="14393" builtinId="9" hidden="1"/>
    <cellStyle name="Lien hypertexte visité" xfId="14391" builtinId="9" hidden="1"/>
    <cellStyle name="Lien hypertexte visité" xfId="14389" builtinId="9" hidden="1"/>
    <cellStyle name="Lien hypertexte visité" xfId="14387" builtinId="9" hidden="1"/>
    <cellStyle name="Lien hypertexte visité" xfId="14385" builtinId="9" hidden="1"/>
    <cellStyle name="Lien hypertexte visité" xfId="14383" builtinId="9" hidden="1"/>
    <cellStyle name="Lien hypertexte visité" xfId="14381" builtinId="9" hidden="1"/>
    <cellStyle name="Lien hypertexte visité" xfId="14379" builtinId="9" hidden="1"/>
    <cellStyle name="Lien hypertexte visité" xfId="14377" builtinId="9" hidden="1"/>
    <cellStyle name="Lien hypertexte visité" xfId="14375" builtinId="9" hidden="1"/>
    <cellStyle name="Lien hypertexte visité" xfId="14373" builtinId="9" hidden="1"/>
    <cellStyle name="Lien hypertexte visité" xfId="14371" builtinId="9" hidden="1"/>
    <cellStyle name="Lien hypertexte visité" xfId="14369" builtinId="9" hidden="1"/>
    <cellStyle name="Lien hypertexte visité" xfId="14367" builtinId="9" hidden="1"/>
    <cellStyle name="Lien hypertexte visité" xfId="14365" builtinId="9" hidden="1"/>
    <cellStyle name="Lien hypertexte visité" xfId="14363" builtinId="9" hidden="1"/>
    <cellStyle name="Lien hypertexte visité" xfId="14361" builtinId="9" hidden="1"/>
    <cellStyle name="Lien hypertexte visité" xfId="14359" builtinId="9" hidden="1"/>
    <cellStyle name="Lien hypertexte visité" xfId="14357" builtinId="9" hidden="1"/>
    <cellStyle name="Lien hypertexte visité" xfId="14355" builtinId="9" hidden="1"/>
    <cellStyle name="Lien hypertexte visité" xfId="14353" builtinId="9" hidden="1"/>
    <cellStyle name="Lien hypertexte visité" xfId="14351" builtinId="9" hidden="1"/>
    <cellStyle name="Lien hypertexte visité" xfId="14349" builtinId="9" hidden="1"/>
    <cellStyle name="Lien hypertexte visité" xfId="14347" builtinId="9" hidden="1"/>
    <cellStyle name="Lien hypertexte visité" xfId="14345" builtinId="9" hidden="1"/>
    <cellStyle name="Lien hypertexte visité" xfId="14343" builtinId="9" hidden="1"/>
    <cellStyle name="Lien hypertexte visité" xfId="14341" builtinId="9" hidden="1"/>
    <cellStyle name="Lien hypertexte visité" xfId="14339" builtinId="9" hidden="1"/>
    <cellStyle name="Lien hypertexte visité" xfId="14337" builtinId="9" hidden="1"/>
    <cellStyle name="Lien hypertexte visité" xfId="14335" builtinId="9" hidden="1"/>
    <cellStyle name="Lien hypertexte visité" xfId="14333" builtinId="9" hidden="1"/>
    <cellStyle name="Lien hypertexte visité" xfId="14331" builtinId="9" hidden="1"/>
    <cellStyle name="Lien hypertexte visité" xfId="14329" builtinId="9" hidden="1"/>
    <cellStyle name="Lien hypertexte visité" xfId="14327" builtinId="9" hidden="1"/>
    <cellStyle name="Lien hypertexte visité" xfId="14325" builtinId="9" hidden="1"/>
    <cellStyle name="Lien hypertexte visité" xfId="14323" builtinId="9" hidden="1"/>
    <cellStyle name="Lien hypertexte visité" xfId="14321" builtinId="9" hidden="1"/>
    <cellStyle name="Lien hypertexte visité" xfId="14319" builtinId="9" hidden="1"/>
    <cellStyle name="Lien hypertexte visité" xfId="14317" builtinId="9" hidden="1"/>
    <cellStyle name="Lien hypertexte visité" xfId="14315" builtinId="9" hidden="1"/>
    <cellStyle name="Lien hypertexte visité" xfId="14313" builtinId="9" hidden="1"/>
    <cellStyle name="Lien hypertexte visité" xfId="14311" builtinId="9" hidden="1"/>
    <cellStyle name="Lien hypertexte visité" xfId="14309" builtinId="9" hidden="1"/>
    <cellStyle name="Lien hypertexte visité" xfId="14307" builtinId="9" hidden="1"/>
    <cellStyle name="Lien hypertexte visité" xfId="14305" builtinId="9" hidden="1"/>
    <cellStyle name="Lien hypertexte visité" xfId="14303" builtinId="9" hidden="1"/>
    <cellStyle name="Lien hypertexte visité" xfId="14301" builtinId="9" hidden="1"/>
    <cellStyle name="Lien hypertexte visité" xfId="14299" builtinId="9" hidden="1"/>
    <cellStyle name="Lien hypertexte visité" xfId="14297" builtinId="9" hidden="1"/>
    <cellStyle name="Lien hypertexte visité" xfId="14295" builtinId="9" hidden="1"/>
    <cellStyle name="Lien hypertexte visité" xfId="14293" builtinId="9" hidden="1"/>
    <cellStyle name="Lien hypertexte visité" xfId="14291" builtinId="9" hidden="1"/>
    <cellStyle name="Lien hypertexte visité" xfId="14289" builtinId="9" hidden="1"/>
    <cellStyle name="Lien hypertexte visité" xfId="14287" builtinId="9" hidden="1"/>
    <cellStyle name="Lien hypertexte visité" xfId="14285" builtinId="9" hidden="1"/>
    <cellStyle name="Lien hypertexte visité" xfId="14283" builtinId="9" hidden="1"/>
    <cellStyle name="Lien hypertexte visité" xfId="14281" builtinId="9" hidden="1"/>
    <cellStyle name="Lien hypertexte visité" xfId="14279" builtinId="9" hidden="1"/>
    <cellStyle name="Lien hypertexte visité" xfId="14277" builtinId="9" hidden="1"/>
    <cellStyle name="Lien hypertexte visité" xfId="14275" builtinId="9" hidden="1"/>
    <cellStyle name="Lien hypertexte visité" xfId="14273" builtinId="9" hidden="1"/>
    <cellStyle name="Lien hypertexte visité" xfId="14271" builtinId="9" hidden="1"/>
    <cellStyle name="Lien hypertexte visité" xfId="14269" builtinId="9" hidden="1"/>
    <cellStyle name="Lien hypertexte visité" xfId="14267" builtinId="9" hidden="1"/>
    <cellStyle name="Lien hypertexte visité" xfId="14265" builtinId="9" hidden="1"/>
    <cellStyle name="Lien hypertexte visité" xfId="14263" builtinId="9" hidden="1"/>
    <cellStyle name="Lien hypertexte visité" xfId="14261" builtinId="9" hidden="1"/>
    <cellStyle name="Lien hypertexte visité" xfId="14259" builtinId="9" hidden="1"/>
    <cellStyle name="Lien hypertexte visité" xfId="14257" builtinId="9" hidden="1"/>
    <cellStyle name="Lien hypertexte visité" xfId="14255" builtinId="9" hidden="1"/>
    <cellStyle name="Lien hypertexte visité" xfId="14253" builtinId="9" hidden="1"/>
    <cellStyle name="Lien hypertexte visité" xfId="14251" builtinId="9" hidden="1"/>
    <cellStyle name="Lien hypertexte visité" xfId="14249" builtinId="9" hidden="1"/>
    <cellStyle name="Lien hypertexte visité" xfId="14247" builtinId="9" hidden="1"/>
    <cellStyle name="Lien hypertexte visité" xfId="14245" builtinId="9" hidden="1"/>
    <cellStyle name="Lien hypertexte visité" xfId="14243" builtinId="9" hidden="1"/>
    <cellStyle name="Lien hypertexte visité" xfId="14241" builtinId="9" hidden="1"/>
    <cellStyle name="Lien hypertexte visité" xfId="14239" builtinId="9" hidden="1"/>
    <cellStyle name="Lien hypertexte visité" xfId="14237" builtinId="9" hidden="1"/>
    <cellStyle name="Lien hypertexte visité" xfId="14235" builtinId="9" hidden="1"/>
    <cellStyle name="Lien hypertexte visité" xfId="14233" builtinId="9" hidden="1"/>
    <cellStyle name="Lien hypertexte visité" xfId="14231" builtinId="9" hidden="1"/>
    <cellStyle name="Lien hypertexte visité" xfId="14229" builtinId="9" hidden="1"/>
    <cellStyle name="Lien hypertexte visité" xfId="14227" builtinId="9" hidden="1"/>
    <cellStyle name="Lien hypertexte visité" xfId="14225" builtinId="9" hidden="1"/>
    <cellStyle name="Lien hypertexte visité" xfId="14223" builtinId="9" hidden="1"/>
    <cellStyle name="Lien hypertexte visité" xfId="14221" builtinId="9" hidden="1"/>
    <cellStyle name="Lien hypertexte visité" xfId="14219" builtinId="9" hidden="1"/>
    <cellStyle name="Lien hypertexte visité" xfId="14217" builtinId="9" hidden="1"/>
    <cellStyle name="Lien hypertexte visité" xfId="14215" builtinId="9" hidden="1"/>
    <cellStyle name="Lien hypertexte visité" xfId="14213" builtinId="9" hidden="1"/>
    <cellStyle name="Lien hypertexte visité" xfId="14211" builtinId="9" hidden="1"/>
    <cellStyle name="Lien hypertexte visité" xfId="14209" builtinId="9" hidden="1"/>
    <cellStyle name="Lien hypertexte visité" xfId="14207" builtinId="9" hidden="1"/>
    <cellStyle name="Lien hypertexte visité" xfId="14205" builtinId="9" hidden="1"/>
    <cellStyle name="Lien hypertexte visité" xfId="14203" builtinId="9" hidden="1"/>
    <cellStyle name="Lien hypertexte visité" xfId="14201" builtinId="9" hidden="1"/>
    <cellStyle name="Lien hypertexte visité" xfId="14199" builtinId="9" hidden="1"/>
    <cellStyle name="Lien hypertexte visité" xfId="14197" builtinId="9" hidden="1"/>
    <cellStyle name="Lien hypertexte visité" xfId="14195" builtinId="9" hidden="1"/>
    <cellStyle name="Lien hypertexte visité" xfId="14193" builtinId="9" hidden="1"/>
    <cellStyle name="Lien hypertexte visité" xfId="14191" builtinId="9" hidden="1"/>
    <cellStyle name="Lien hypertexte visité" xfId="14189" builtinId="9" hidden="1"/>
    <cellStyle name="Lien hypertexte visité" xfId="14187" builtinId="9" hidden="1"/>
    <cellStyle name="Lien hypertexte visité" xfId="14185" builtinId="9" hidden="1"/>
    <cellStyle name="Lien hypertexte visité" xfId="14183" builtinId="9" hidden="1"/>
    <cellStyle name="Lien hypertexte visité" xfId="14181" builtinId="9" hidden="1"/>
    <cellStyle name="Lien hypertexte visité" xfId="14179" builtinId="9" hidden="1"/>
    <cellStyle name="Lien hypertexte visité" xfId="14177" builtinId="9" hidden="1"/>
    <cellStyle name="Lien hypertexte visité" xfId="14175" builtinId="9" hidden="1"/>
    <cellStyle name="Lien hypertexte visité" xfId="14173" builtinId="9" hidden="1"/>
    <cellStyle name="Lien hypertexte visité" xfId="14171" builtinId="9" hidden="1"/>
    <cellStyle name="Lien hypertexte visité" xfId="14169" builtinId="9" hidden="1"/>
    <cellStyle name="Lien hypertexte visité" xfId="14167" builtinId="9" hidden="1"/>
    <cellStyle name="Lien hypertexte visité" xfId="14165" builtinId="9" hidden="1"/>
    <cellStyle name="Lien hypertexte visité" xfId="14163" builtinId="9" hidden="1"/>
    <cellStyle name="Lien hypertexte visité" xfId="14161" builtinId="9" hidden="1"/>
    <cellStyle name="Lien hypertexte visité" xfId="14159" builtinId="9" hidden="1"/>
    <cellStyle name="Lien hypertexte visité" xfId="14157" builtinId="9" hidden="1"/>
    <cellStyle name="Lien hypertexte visité" xfId="14155" builtinId="9" hidden="1"/>
    <cellStyle name="Lien hypertexte visité" xfId="14153" builtinId="9" hidden="1"/>
    <cellStyle name="Lien hypertexte visité" xfId="14151" builtinId="9" hidden="1"/>
    <cellStyle name="Lien hypertexte visité" xfId="14149" builtinId="9" hidden="1"/>
    <cellStyle name="Lien hypertexte visité" xfId="14147" builtinId="9" hidden="1"/>
    <cellStyle name="Lien hypertexte visité" xfId="14145" builtinId="9" hidden="1"/>
    <cellStyle name="Lien hypertexte visité" xfId="14143" builtinId="9" hidden="1"/>
    <cellStyle name="Lien hypertexte visité" xfId="14141" builtinId="9" hidden="1"/>
    <cellStyle name="Lien hypertexte visité" xfId="14139" builtinId="9" hidden="1"/>
    <cellStyle name="Lien hypertexte visité" xfId="14137" builtinId="9" hidden="1"/>
    <cellStyle name="Lien hypertexte visité" xfId="14135" builtinId="9" hidden="1"/>
    <cellStyle name="Lien hypertexte visité" xfId="14133" builtinId="9" hidden="1"/>
    <cellStyle name="Lien hypertexte visité" xfId="14131" builtinId="9" hidden="1"/>
    <cellStyle name="Lien hypertexte visité" xfId="14129" builtinId="9" hidden="1"/>
    <cellStyle name="Lien hypertexte visité" xfId="14127" builtinId="9" hidden="1"/>
    <cellStyle name="Lien hypertexte visité" xfId="14125" builtinId="9" hidden="1"/>
    <cellStyle name="Lien hypertexte visité" xfId="14123" builtinId="9" hidden="1"/>
    <cellStyle name="Lien hypertexte visité" xfId="14121" builtinId="9" hidden="1"/>
    <cellStyle name="Lien hypertexte visité" xfId="14119" builtinId="9" hidden="1"/>
    <cellStyle name="Lien hypertexte visité" xfId="14117" builtinId="9" hidden="1"/>
    <cellStyle name="Lien hypertexte visité" xfId="14115" builtinId="9" hidden="1"/>
    <cellStyle name="Lien hypertexte visité" xfId="14113" builtinId="9" hidden="1"/>
    <cellStyle name="Lien hypertexte visité" xfId="14111" builtinId="9" hidden="1"/>
    <cellStyle name="Lien hypertexte visité" xfId="14109" builtinId="9" hidden="1"/>
    <cellStyle name="Lien hypertexte visité" xfId="14107" builtinId="9" hidden="1"/>
    <cellStyle name="Lien hypertexte visité" xfId="14105" builtinId="9" hidden="1"/>
    <cellStyle name="Lien hypertexte visité" xfId="14103" builtinId="9" hidden="1"/>
    <cellStyle name="Lien hypertexte visité" xfId="14101" builtinId="9" hidden="1"/>
    <cellStyle name="Lien hypertexte visité" xfId="14099" builtinId="9" hidden="1"/>
    <cellStyle name="Lien hypertexte visité" xfId="14097" builtinId="9" hidden="1"/>
    <cellStyle name="Lien hypertexte visité" xfId="14095" builtinId="9" hidden="1"/>
    <cellStyle name="Lien hypertexte visité" xfId="14093" builtinId="9" hidden="1"/>
    <cellStyle name="Lien hypertexte visité" xfId="14091" builtinId="9" hidden="1"/>
    <cellStyle name="Lien hypertexte visité" xfId="14089" builtinId="9" hidden="1"/>
    <cellStyle name="Lien hypertexte visité" xfId="14087" builtinId="9" hidden="1"/>
    <cellStyle name="Lien hypertexte visité" xfId="14085" builtinId="9" hidden="1"/>
    <cellStyle name="Lien hypertexte visité" xfId="14083" builtinId="9" hidden="1"/>
    <cellStyle name="Lien hypertexte visité" xfId="14081" builtinId="9" hidden="1"/>
    <cellStyle name="Lien hypertexte visité" xfId="14079" builtinId="9" hidden="1"/>
    <cellStyle name="Lien hypertexte visité" xfId="14077" builtinId="9" hidden="1"/>
    <cellStyle name="Lien hypertexte visité" xfId="14075" builtinId="9" hidden="1"/>
    <cellStyle name="Lien hypertexte visité" xfId="14073" builtinId="9" hidden="1"/>
    <cellStyle name="Lien hypertexte visité" xfId="14071" builtinId="9" hidden="1"/>
    <cellStyle name="Lien hypertexte visité" xfId="14069" builtinId="9" hidden="1"/>
    <cellStyle name="Lien hypertexte visité" xfId="14067" builtinId="9" hidden="1"/>
    <cellStyle name="Lien hypertexte visité" xfId="14065" builtinId="9" hidden="1"/>
    <cellStyle name="Lien hypertexte visité" xfId="14063" builtinId="9" hidden="1"/>
    <cellStyle name="Lien hypertexte visité" xfId="14061" builtinId="9" hidden="1"/>
    <cellStyle name="Lien hypertexte visité" xfId="14059" builtinId="9" hidden="1"/>
    <cellStyle name="Lien hypertexte visité" xfId="14057" builtinId="9" hidden="1"/>
    <cellStyle name="Lien hypertexte visité" xfId="14055" builtinId="9" hidden="1"/>
    <cellStyle name="Lien hypertexte visité" xfId="14053" builtinId="9" hidden="1"/>
    <cellStyle name="Lien hypertexte visité" xfId="14051" builtinId="9" hidden="1"/>
    <cellStyle name="Lien hypertexte visité" xfId="14049" builtinId="9" hidden="1"/>
    <cellStyle name="Lien hypertexte visité" xfId="14047" builtinId="9" hidden="1"/>
    <cellStyle name="Lien hypertexte visité" xfId="14045" builtinId="9" hidden="1"/>
    <cellStyle name="Lien hypertexte visité" xfId="14043" builtinId="9" hidden="1"/>
    <cellStyle name="Lien hypertexte visité" xfId="14041" builtinId="9" hidden="1"/>
    <cellStyle name="Lien hypertexte visité" xfId="14039" builtinId="9" hidden="1"/>
    <cellStyle name="Lien hypertexte visité" xfId="14037" builtinId="9" hidden="1"/>
    <cellStyle name="Lien hypertexte visité" xfId="14035" builtinId="9" hidden="1"/>
    <cellStyle name="Lien hypertexte visité" xfId="14033" builtinId="9" hidden="1"/>
    <cellStyle name="Lien hypertexte visité" xfId="14031" builtinId="9" hidden="1"/>
    <cellStyle name="Lien hypertexte visité" xfId="14029" builtinId="9" hidden="1"/>
    <cellStyle name="Lien hypertexte visité" xfId="14027" builtinId="9" hidden="1"/>
    <cellStyle name="Lien hypertexte visité" xfId="14025" builtinId="9" hidden="1"/>
    <cellStyle name="Lien hypertexte visité" xfId="14023" builtinId="9" hidden="1"/>
    <cellStyle name="Lien hypertexte visité" xfId="14021" builtinId="9" hidden="1"/>
    <cellStyle name="Lien hypertexte visité" xfId="14019" builtinId="9" hidden="1"/>
    <cellStyle name="Lien hypertexte visité" xfId="14017" builtinId="9" hidden="1"/>
    <cellStyle name="Lien hypertexte visité" xfId="14015" builtinId="9" hidden="1"/>
    <cellStyle name="Lien hypertexte visité" xfId="14013" builtinId="9" hidden="1"/>
    <cellStyle name="Lien hypertexte visité" xfId="14011" builtinId="9" hidden="1"/>
    <cellStyle name="Lien hypertexte visité" xfId="14009" builtinId="9" hidden="1"/>
    <cellStyle name="Lien hypertexte visité" xfId="14007" builtinId="9" hidden="1"/>
    <cellStyle name="Lien hypertexte visité" xfId="14005" builtinId="9" hidden="1"/>
    <cellStyle name="Lien hypertexte visité" xfId="14003" builtinId="9" hidden="1"/>
    <cellStyle name="Lien hypertexte visité" xfId="14001" builtinId="9" hidden="1"/>
    <cellStyle name="Lien hypertexte visité" xfId="13999" builtinId="9" hidden="1"/>
    <cellStyle name="Lien hypertexte visité" xfId="13997" builtinId="9" hidden="1"/>
    <cellStyle name="Lien hypertexte visité" xfId="13995" builtinId="9" hidden="1"/>
    <cellStyle name="Lien hypertexte visité" xfId="13993" builtinId="9" hidden="1"/>
    <cellStyle name="Lien hypertexte visité" xfId="13991" builtinId="9" hidden="1"/>
    <cellStyle name="Lien hypertexte visité" xfId="13989" builtinId="9" hidden="1"/>
    <cellStyle name="Lien hypertexte visité" xfId="13987" builtinId="9" hidden="1"/>
    <cellStyle name="Lien hypertexte visité" xfId="13985" builtinId="9" hidden="1"/>
    <cellStyle name="Lien hypertexte visité" xfId="13983" builtinId="9" hidden="1"/>
    <cellStyle name="Lien hypertexte visité" xfId="13981" builtinId="9" hidden="1"/>
    <cellStyle name="Lien hypertexte visité" xfId="13979" builtinId="9" hidden="1"/>
    <cellStyle name="Lien hypertexte visité" xfId="13977" builtinId="9" hidden="1"/>
    <cellStyle name="Lien hypertexte visité" xfId="13975" builtinId="9" hidden="1"/>
    <cellStyle name="Lien hypertexte visité" xfId="13973" builtinId="9" hidden="1"/>
    <cellStyle name="Lien hypertexte visité" xfId="13971" builtinId="9" hidden="1"/>
    <cellStyle name="Lien hypertexte visité" xfId="13969" builtinId="9" hidden="1"/>
    <cellStyle name="Lien hypertexte visité" xfId="13967" builtinId="9" hidden="1"/>
    <cellStyle name="Lien hypertexte visité" xfId="13965" builtinId="9" hidden="1"/>
    <cellStyle name="Lien hypertexte visité" xfId="13963" builtinId="9" hidden="1"/>
    <cellStyle name="Lien hypertexte visité" xfId="13961" builtinId="9" hidden="1"/>
    <cellStyle name="Lien hypertexte visité" xfId="13959" builtinId="9" hidden="1"/>
    <cellStyle name="Lien hypertexte visité" xfId="13957" builtinId="9" hidden="1"/>
    <cellStyle name="Lien hypertexte visité" xfId="13955" builtinId="9" hidden="1"/>
    <cellStyle name="Lien hypertexte visité" xfId="13953" builtinId="9" hidden="1"/>
    <cellStyle name="Lien hypertexte visité" xfId="13951" builtinId="9" hidden="1"/>
    <cellStyle name="Lien hypertexte visité" xfId="13949" builtinId="9" hidden="1"/>
    <cellStyle name="Lien hypertexte visité" xfId="13947" builtinId="9" hidden="1"/>
    <cellStyle name="Lien hypertexte visité" xfId="13945" builtinId="9" hidden="1"/>
    <cellStyle name="Lien hypertexte visité" xfId="13943" builtinId="9" hidden="1"/>
    <cellStyle name="Lien hypertexte visité" xfId="13941" builtinId="9" hidden="1"/>
    <cellStyle name="Lien hypertexte visité" xfId="13939" builtinId="9" hidden="1"/>
    <cellStyle name="Lien hypertexte visité" xfId="13937" builtinId="9" hidden="1"/>
    <cellStyle name="Lien hypertexte visité" xfId="13935" builtinId="9" hidden="1"/>
    <cellStyle name="Lien hypertexte visité" xfId="13933" builtinId="9" hidden="1"/>
    <cellStyle name="Lien hypertexte visité" xfId="13931" builtinId="9" hidden="1"/>
    <cellStyle name="Lien hypertexte visité" xfId="13929" builtinId="9" hidden="1"/>
    <cellStyle name="Lien hypertexte visité" xfId="13927" builtinId="9" hidden="1"/>
    <cellStyle name="Lien hypertexte visité" xfId="13925" builtinId="9" hidden="1"/>
    <cellStyle name="Lien hypertexte visité" xfId="13923" builtinId="9" hidden="1"/>
    <cellStyle name="Lien hypertexte visité" xfId="13921" builtinId="9" hidden="1"/>
    <cellStyle name="Lien hypertexte visité" xfId="13919" builtinId="9" hidden="1"/>
    <cellStyle name="Lien hypertexte visité" xfId="13917" builtinId="9" hidden="1"/>
    <cellStyle name="Lien hypertexte visité" xfId="13915" builtinId="9" hidden="1"/>
    <cellStyle name="Lien hypertexte visité" xfId="13913" builtinId="9" hidden="1"/>
    <cellStyle name="Lien hypertexte visité" xfId="13911" builtinId="9" hidden="1"/>
    <cellStyle name="Lien hypertexte visité" xfId="13909" builtinId="9" hidden="1"/>
    <cellStyle name="Lien hypertexte visité" xfId="13907" builtinId="9" hidden="1"/>
    <cellStyle name="Lien hypertexte visité" xfId="13905" builtinId="9" hidden="1"/>
    <cellStyle name="Lien hypertexte visité" xfId="13903" builtinId="9" hidden="1"/>
    <cellStyle name="Lien hypertexte visité" xfId="13901" builtinId="9" hidden="1"/>
    <cellStyle name="Lien hypertexte visité" xfId="13899" builtinId="9" hidden="1"/>
    <cellStyle name="Lien hypertexte visité" xfId="13897" builtinId="9" hidden="1"/>
    <cellStyle name="Lien hypertexte visité" xfId="13895" builtinId="9" hidden="1"/>
    <cellStyle name="Lien hypertexte visité" xfId="13893" builtinId="9" hidden="1"/>
    <cellStyle name="Lien hypertexte visité" xfId="13891" builtinId="9" hidden="1"/>
    <cellStyle name="Lien hypertexte visité" xfId="13889" builtinId="9" hidden="1"/>
    <cellStyle name="Lien hypertexte visité" xfId="13887" builtinId="9" hidden="1"/>
    <cellStyle name="Lien hypertexte visité" xfId="13885" builtinId="9" hidden="1"/>
    <cellStyle name="Lien hypertexte visité" xfId="13883" builtinId="9" hidden="1"/>
    <cellStyle name="Lien hypertexte visité" xfId="13881" builtinId="9" hidden="1"/>
    <cellStyle name="Lien hypertexte visité" xfId="13879" builtinId="9" hidden="1"/>
    <cellStyle name="Lien hypertexte visité" xfId="13877" builtinId="9" hidden="1"/>
    <cellStyle name="Lien hypertexte visité" xfId="13875" builtinId="9" hidden="1"/>
    <cellStyle name="Lien hypertexte visité" xfId="13873" builtinId="9" hidden="1"/>
    <cellStyle name="Lien hypertexte visité" xfId="13871" builtinId="9" hidden="1"/>
    <cellStyle name="Lien hypertexte visité" xfId="13869" builtinId="9" hidden="1"/>
    <cellStyle name="Lien hypertexte visité" xfId="13867" builtinId="9" hidden="1"/>
    <cellStyle name="Lien hypertexte visité" xfId="13865" builtinId="9" hidden="1"/>
    <cellStyle name="Lien hypertexte visité" xfId="13863" builtinId="9" hidden="1"/>
    <cellStyle name="Lien hypertexte visité" xfId="13861" builtinId="9" hidden="1"/>
    <cellStyle name="Lien hypertexte visité" xfId="13859" builtinId="9" hidden="1"/>
    <cellStyle name="Lien hypertexte visité" xfId="13857" builtinId="9" hidden="1"/>
    <cellStyle name="Lien hypertexte visité" xfId="13855" builtinId="9" hidden="1"/>
    <cellStyle name="Lien hypertexte visité" xfId="13853" builtinId="9" hidden="1"/>
    <cellStyle name="Lien hypertexte visité" xfId="13851" builtinId="9" hidden="1"/>
    <cellStyle name="Lien hypertexte visité" xfId="13849" builtinId="9" hidden="1"/>
    <cellStyle name="Lien hypertexte visité" xfId="13847" builtinId="9" hidden="1"/>
    <cellStyle name="Lien hypertexte visité" xfId="13845" builtinId="9" hidden="1"/>
    <cellStyle name="Lien hypertexte visité" xfId="13843" builtinId="9" hidden="1"/>
    <cellStyle name="Lien hypertexte visité" xfId="13841" builtinId="9" hidden="1"/>
    <cellStyle name="Lien hypertexte visité" xfId="13839" builtinId="9" hidden="1"/>
    <cellStyle name="Lien hypertexte visité" xfId="13837" builtinId="9" hidden="1"/>
    <cellStyle name="Lien hypertexte visité" xfId="13835" builtinId="9" hidden="1"/>
    <cellStyle name="Lien hypertexte visité" xfId="13833" builtinId="9" hidden="1"/>
    <cellStyle name="Lien hypertexte visité" xfId="13831" builtinId="9" hidden="1"/>
    <cellStyle name="Lien hypertexte visité" xfId="13829" builtinId="9" hidden="1"/>
    <cellStyle name="Lien hypertexte visité" xfId="13827" builtinId="9" hidden="1"/>
    <cellStyle name="Lien hypertexte visité" xfId="13825" builtinId="9" hidden="1"/>
    <cellStyle name="Lien hypertexte visité" xfId="13823" builtinId="9" hidden="1"/>
    <cellStyle name="Lien hypertexte visité" xfId="13821" builtinId="9" hidden="1"/>
    <cellStyle name="Lien hypertexte visité" xfId="13819" builtinId="9" hidden="1"/>
    <cellStyle name="Lien hypertexte visité" xfId="13817" builtinId="9" hidden="1"/>
    <cellStyle name="Lien hypertexte visité" xfId="13815" builtinId="9" hidden="1"/>
    <cellStyle name="Lien hypertexte visité" xfId="13813" builtinId="9" hidden="1"/>
    <cellStyle name="Lien hypertexte visité" xfId="13811" builtinId="9" hidden="1"/>
    <cellStyle name="Lien hypertexte visité" xfId="13809" builtinId="9" hidden="1"/>
    <cellStyle name="Lien hypertexte visité" xfId="13807" builtinId="9" hidden="1"/>
    <cellStyle name="Lien hypertexte visité" xfId="13805" builtinId="9" hidden="1"/>
    <cellStyle name="Lien hypertexte visité" xfId="13803" builtinId="9" hidden="1"/>
    <cellStyle name="Lien hypertexte visité" xfId="13801" builtinId="9" hidden="1"/>
    <cellStyle name="Lien hypertexte visité" xfId="13799" builtinId="9" hidden="1"/>
    <cellStyle name="Lien hypertexte visité" xfId="13797" builtinId="9" hidden="1"/>
    <cellStyle name="Lien hypertexte visité" xfId="13795" builtinId="9" hidden="1"/>
    <cellStyle name="Lien hypertexte visité" xfId="13793" builtinId="9" hidden="1"/>
    <cellStyle name="Lien hypertexte visité" xfId="13791" builtinId="9" hidden="1"/>
    <cellStyle name="Lien hypertexte visité" xfId="13789" builtinId="9" hidden="1"/>
    <cellStyle name="Lien hypertexte visité" xfId="13787" builtinId="9" hidden="1"/>
    <cellStyle name="Lien hypertexte visité" xfId="13785" builtinId="9" hidden="1"/>
    <cellStyle name="Lien hypertexte visité" xfId="13783" builtinId="9" hidden="1"/>
    <cellStyle name="Lien hypertexte visité" xfId="13781" builtinId="9" hidden="1"/>
    <cellStyle name="Lien hypertexte visité" xfId="13779" builtinId="9" hidden="1"/>
    <cellStyle name="Lien hypertexte visité" xfId="13777" builtinId="9" hidden="1"/>
    <cellStyle name="Lien hypertexte visité" xfId="13775" builtinId="9" hidden="1"/>
    <cellStyle name="Lien hypertexte visité" xfId="13773" builtinId="9" hidden="1"/>
    <cellStyle name="Lien hypertexte visité" xfId="13771" builtinId="9" hidden="1"/>
    <cellStyle name="Lien hypertexte visité" xfId="13769" builtinId="9" hidden="1"/>
    <cellStyle name="Lien hypertexte visité" xfId="13767" builtinId="9" hidden="1"/>
    <cellStyle name="Lien hypertexte visité" xfId="13765" builtinId="9" hidden="1"/>
    <cellStyle name="Lien hypertexte visité" xfId="13763" builtinId="9" hidden="1"/>
    <cellStyle name="Lien hypertexte visité" xfId="13761" builtinId="9" hidden="1"/>
    <cellStyle name="Lien hypertexte visité" xfId="13759" builtinId="9" hidden="1"/>
    <cellStyle name="Lien hypertexte visité" xfId="13757" builtinId="9" hidden="1"/>
    <cellStyle name="Lien hypertexte visité" xfId="13755" builtinId="9" hidden="1"/>
    <cellStyle name="Lien hypertexte visité" xfId="13753" builtinId="9" hidden="1"/>
    <cellStyle name="Lien hypertexte visité" xfId="13751" builtinId="9" hidden="1"/>
    <cellStyle name="Lien hypertexte visité" xfId="13749" builtinId="9" hidden="1"/>
    <cellStyle name="Lien hypertexte visité" xfId="13747" builtinId="9" hidden="1"/>
    <cellStyle name="Lien hypertexte visité" xfId="13745" builtinId="9" hidden="1"/>
    <cellStyle name="Lien hypertexte visité" xfId="13743" builtinId="9" hidden="1"/>
    <cellStyle name="Lien hypertexte visité" xfId="13741" builtinId="9" hidden="1"/>
    <cellStyle name="Lien hypertexte visité" xfId="13739" builtinId="9" hidden="1"/>
    <cellStyle name="Lien hypertexte visité" xfId="13737" builtinId="9" hidden="1"/>
    <cellStyle name="Lien hypertexte visité" xfId="13735" builtinId="9" hidden="1"/>
    <cellStyle name="Lien hypertexte visité" xfId="13733" builtinId="9" hidden="1"/>
    <cellStyle name="Lien hypertexte visité" xfId="13731" builtinId="9" hidden="1"/>
    <cellStyle name="Lien hypertexte visité" xfId="13729" builtinId="9" hidden="1"/>
    <cellStyle name="Lien hypertexte visité" xfId="13727" builtinId="9" hidden="1"/>
    <cellStyle name="Lien hypertexte visité" xfId="13725" builtinId="9" hidden="1"/>
    <cellStyle name="Lien hypertexte visité" xfId="13723" builtinId="9" hidden="1"/>
    <cellStyle name="Lien hypertexte visité" xfId="13721" builtinId="9" hidden="1"/>
    <cellStyle name="Lien hypertexte visité" xfId="13719" builtinId="9" hidden="1"/>
    <cellStyle name="Lien hypertexte visité" xfId="13717" builtinId="9" hidden="1"/>
    <cellStyle name="Lien hypertexte visité" xfId="13715" builtinId="9" hidden="1"/>
    <cellStyle name="Lien hypertexte visité" xfId="13713" builtinId="9" hidden="1"/>
    <cellStyle name="Lien hypertexte visité" xfId="13711" builtinId="9" hidden="1"/>
    <cellStyle name="Lien hypertexte visité" xfId="13709" builtinId="9" hidden="1"/>
    <cellStyle name="Lien hypertexte visité" xfId="13707" builtinId="9" hidden="1"/>
    <cellStyle name="Lien hypertexte visité" xfId="13705" builtinId="9" hidden="1"/>
    <cellStyle name="Lien hypertexte visité" xfId="13703" builtinId="9" hidden="1"/>
    <cellStyle name="Lien hypertexte visité" xfId="13701" builtinId="9" hidden="1"/>
    <cellStyle name="Lien hypertexte visité" xfId="13699" builtinId="9" hidden="1"/>
    <cellStyle name="Lien hypertexte visité" xfId="13697" builtinId="9" hidden="1"/>
    <cellStyle name="Lien hypertexte visité" xfId="13695" builtinId="9" hidden="1"/>
    <cellStyle name="Lien hypertexte visité" xfId="13693" builtinId="9" hidden="1"/>
    <cellStyle name="Lien hypertexte visité" xfId="13691" builtinId="9" hidden="1"/>
    <cellStyle name="Lien hypertexte visité" xfId="13689" builtinId="9" hidden="1"/>
    <cellStyle name="Lien hypertexte visité" xfId="13687" builtinId="9" hidden="1"/>
    <cellStyle name="Lien hypertexte visité" xfId="13685" builtinId="9" hidden="1"/>
    <cellStyle name="Lien hypertexte visité" xfId="13683" builtinId="9" hidden="1"/>
    <cellStyle name="Lien hypertexte visité" xfId="13681" builtinId="9" hidden="1"/>
    <cellStyle name="Lien hypertexte visité" xfId="13679" builtinId="9" hidden="1"/>
    <cellStyle name="Lien hypertexte visité" xfId="13677" builtinId="9" hidden="1"/>
    <cellStyle name="Lien hypertexte visité" xfId="13675" builtinId="9" hidden="1"/>
    <cellStyle name="Lien hypertexte visité" xfId="13673" builtinId="9" hidden="1"/>
    <cellStyle name="Lien hypertexte visité" xfId="13671" builtinId="9" hidden="1"/>
    <cellStyle name="Lien hypertexte visité" xfId="13669" builtinId="9" hidden="1"/>
    <cellStyle name="Lien hypertexte visité" xfId="13667" builtinId="9" hidden="1"/>
    <cellStyle name="Lien hypertexte visité" xfId="13665" builtinId="9" hidden="1"/>
    <cellStyle name="Lien hypertexte visité" xfId="13663" builtinId="9" hidden="1"/>
    <cellStyle name="Lien hypertexte visité" xfId="13661" builtinId="9" hidden="1"/>
    <cellStyle name="Lien hypertexte visité" xfId="13659" builtinId="9" hidden="1"/>
    <cellStyle name="Lien hypertexte visité" xfId="13657" builtinId="9" hidden="1"/>
    <cellStyle name="Lien hypertexte visité" xfId="13655" builtinId="9" hidden="1"/>
    <cellStyle name="Lien hypertexte visité" xfId="13653" builtinId="9" hidden="1"/>
    <cellStyle name="Lien hypertexte visité" xfId="13651" builtinId="9" hidden="1"/>
    <cellStyle name="Lien hypertexte visité" xfId="13649" builtinId="9" hidden="1"/>
    <cellStyle name="Lien hypertexte visité" xfId="13647" builtinId="9" hidden="1"/>
    <cellStyle name="Lien hypertexte visité" xfId="13645" builtinId="9" hidden="1"/>
    <cellStyle name="Lien hypertexte visité" xfId="13643" builtinId="9" hidden="1"/>
    <cellStyle name="Lien hypertexte visité" xfId="13641" builtinId="9" hidden="1"/>
    <cellStyle name="Lien hypertexte visité" xfId="13639" builtinId="9" hidden="1"/>
    <cellStyle name="Lien hypertexte visité" xfId="13637" builtinId="9" hidden="1"/>
    <cellStyle name="Lien hypertexte visité" xfId="13635" builtinId="9" hidden="1"/>
    <cellStyle name="Lien hypertexte visité" xfId="13633" builtinId="9" hidden="1"/>
    <cellStyle name="Lien hypertexte visité" xfId="13631" builtinId="9" hidden="1"/>
    <cellStyle name="Lien hypertexte visité" xfId="13629" builtinId="9" hidden="1"/>
    <cellStyle name="Lien hypertexte visité" xfId="13627" builtinId="9" hidden="1"/>
    <cellStyle name="Lien hypertexte visité" xfId="13625" builtinId="9" hidden="1"/>
    <cellStyle name="Lien hypertexte visité" xfId="13623" builtinId="9" hidden="1"/>
    <cellStyle name="Lien hypertexte visité" xfId="13621" builtinId="9" hidden="1"/>
    <cellStyle name="Lien hypertexte visité" xfId="13619" builtinId="9" hidden="1"/>
    <cellStyle name="Lien hypertexte visité" xfId="13617" builtinId="9" hidden="1"/>
    <cellStyle name="Lien hypertexte visité" xfId="13615" builtinId="9" hidden="1"/>
    <cellStyle name="Lien hypertexte visité" xfId="13613" builtinId="9" hidden="1"/>
    <cellStyle name="Lien hypertexte visité" xfId="13611" builtinId="9" hidden="1"/>
    <cellStyle name="Lien hypertexte visité" xfId="13609" builtinId="9" hidden="1"/>
    <cellStyle name="Lien hypertexte visité" xfId="13607" builtinId="9" hidden="1"/>
    <cellStyle name="Lien hypertexte visité" xfId="13605" builtinId="9" hidden="1"/>
    <cellStyle name="Lien hypertexte visité" xfId="13603" builtinId="9" hidden="1"/>
    <cellStyle name="Lien hypertexte visité" xfId="13601" builtinId="9" hidden="1"/>
    <cellStyle name="Lien hypertexte visité" xfId="13599" builtinId="9" hidden="1"/>
    <cellStyle name="Lien hypertexte visité" xfId="13597" builtinId="9" hidden="1"/>
    <cellStyle name="Lien hypertexte visité" xfId="13595" builtinId="9" hidden="1"/>
    <cellStyle name="Lien hypertexte visité" xfId="13593" builtinId="9" hidden="1"/>
    <cellStyle name="Lien hypertexte visité" xfId="13591" builtinId="9" hidden="1"/>
    <cellStyle name="Lien hypertexte visité" xfId="13589" builtinId="9" hidden="1"/>
    <cellStyle name="Lien hypertexte visité" xfId="13587" builtinId="9" hidden="1"/>
    <cellStyle name="Lien hypertexte visité" xfId="13585" builtinId="9" hidden="1"/>
    <cellStyle name="Lien hypertexte visité" xfId="13583" builtinId="9" hidden="1"/>
    <cellStyle name="Lien hypertexte visité" xfId="13581" builtinId="9" hidden="1"/>
    <cellStyle name="Lien hypertexte visité" xfId="13579" builtinId="9" hidden="1"/>
    <cellStyle name="Lien hypertexte visité" xfId="13577" builtinId="9" hidden="1"/>
    <cellStyle name="Lien hypertexte visité" xfId="13575" builtinId="9" hidden="1"/>
    <cellStyle name="Lien hypertexte visité" xfId="13573" builtinId="9" hidden="1"/>
    <cellStyle name="Lien hypertexte visité" xfId="13571" builtinId="9" hidden="1"/>
    <cellStyle name="Lien hypertexte visité" xfId="13569" builtinId="9" hidden="1"/>
    <cellStyle name="Lien hypertexte visité" xfId="13567" builtinId="9" hidden="1"/>
    <cellStyle name="Lien hypertexte visité" xfId="13565" builtinId="9" hidden="1"/>
    <cellStyle name="Lien hypertexte visité" xfId="13563" builtinId="9" hidden="1"/>
    <cellStyle name="Lien hypertexte visité" xfId="13561" builtinId="9" hidden="1"/>
    <cellStyle name="Lien hypertexte visité" xfId="13559" builtinId="9" hidden="1"/>
    <cellStyle name="Lien hypertexte visité" xfId="13557" builtinId="9" hidden="1"/>
    <cellStyle name="Lien hypertexte visité" xfId="13555" builtinId="9" hidden="1"/>
    <cellStyle name="Lien hypertexte visité" xfId="13553" builtinId="9" hidden="1"/>
    <cellStyle name="Lien hypertexte visité" xfId="13551" builtinId="9" hidden="1"/>
    <cellStyle name="Lien hypertexte visité" xfId="13549" builtinId="9" hidden="1"/>
    <cellStyle name="Lien hypertexte visité" xfId="13547" builtinId="9" hidden="1"/>
    <cellStyle name="Lien hypertexte visité" xfId="13545" builtinId="9" hidden="1"/>
    <cellStyle name="Lien hypertexte visité" xfId="13543" builtinId="9" hidden="1"/>
    <cellStyle name="Lien hypertexte visité" xfId="13541" builtinId="9" hidden="1"/>
    <cellStyle name="Lien hypertexte visité" xfId="13539" builtinId="9" hidden="1"/>
    <cellStyle name="Lien hypertexte visité" xfId="13537" builtinId="9" hidden="1"/>
    <cellStyle name="Lien hypertexte visité" xfId="13535" builtinId="9" hidden="1"/>
    <cellStyle name="Lien hypertexte visité" xfId="13533" builtinId="9" hidden="1"/>
    <cellStyle name="Lien hypertexte visité" xfId="13531" builtinId="9" hidden="1"/>
    <cellStyle name="Lien hypertexte visité" xfId="13529" builtinId="9" hidden="1"/>
    <cellStyle name="Lien hypertexte visité" xfId="13527" builtinId="9" hidden="1"/>
    <cellStyle name="Lien hypertexte visité" xfId="13525" builtinId="9" hidden="1"/>
    <cellStyle name="Lien hypertexte visité" xfId="13523" builtinId="9" hidden="1"/>
    <cellStyle name="Lien hypertexte visité" xfId="13521" builtinId="9" hidden="1"/>
    <cellStyle name="Lien hypertexte visité" xfId="13519" builtinId="9" hidden="1"/>
    <cellStyle name="Lien hypertexte visité" xfId="13517" builtinId="9" hidden="1"/>
    <cellStyle name="Lien hypertexte visité" xfId="13515" builtinId="9" hidden="1"/>
    <cellStyle name="Lien hypertexte visité" xfId="13513" builtinId="9" hidden="1"/>
    <cellStyle name="Lien hypertexte visité" xfId="13511" builtinId="9" hidden="1"/>
    <cellStyle name="Lien hypertexte visité" xfId="13509" builtinId="9" hidden="1"/>
    <cellStyle name="Lien hypertexte visité" xfId="13507" builtinId="9" hidden="1"/>
    <cellStyle name="Lien hypertexte visité" xfId="13505" builtinId="9" hidden="1"/>
    <cellStyle name="Lien hypertexte visité" xfId="13503" builtinId="9" hidden="1"/>
    <cellStyle name="Lien hypertexte visité" xfId="13501" builtinId="9" hidden="1"/>
    <cellStyle name="Lien hypertexte visité" xfId="13499" builtinId="9" hidden="1"/>
    <cellStyle name="Lien hypertexte visité" xfId="13497" builtinId="9" hidden="1"/>
    <cellStyle name="Lien hypertexte visité" xfId="13495" builtinId="9" hidden="1"/>
    <cellStyle name="Lien hypertexte visité" xfId="13493" builtinId="9" hidden="1"/>
    <cellStyle name="Lien hypertexte visité" xfId="13491" builtinId="9" hidden="1"/>
    <cellStyle name="Lien hypertexte visité" xfId="13489" builtinId="9" hidden="1"/>
    <cellStyle name="Lien hypertexte visité" xfId="13487" builtinId="9" hidden="1"/>
    <cellStyle name="Lien hypertexte visité" xfId="13485" builtinId="9" hidden="1"/>
    <cellStyle name="Lien hypertexte visité" xfId="13483" builtinId="9" hidden="1"/>
    <cellStyle name="Lien hypertexte visité" xfId="13481" builtinId="9" hidden="1"/>
    <cellStyle name="Lien hypertexte visité" xfId="13479" builtinId="9" hidden="1"/>
    <cellStyle name="Lien hypertexte visité" xfId="13477" builtinId="9" hidden="1"/>
    <cellStyle name="Lien hypertexte visité" xfId="13475" builtinId="9" hidden="1"/>
    <cellStyle name="Lien hypertexte visité" xfId="13473" builtinId="9" hidden="1"/>
    <cellStyle name="Lien hypertexte visité" xfId="13471" builtinId="9" hidden="1"/>
    <cellStyle name="Lien hypertexte visité" xfId="13469" builtinId="9" hidden="1"/>
    <cellStyle name="Lien hypertexte visité" xfId="13467" builtinId="9" hidden="1"/>
    <cellStyle name="Lien hypertexte visité" xfId="13465" builtinId="9" hidden="1"/>
    <cellStyle name="Lien hypertexte visité" xfId="13463" builtinId="9" hidden="1"/>
    <cellStyle name="Lien hypertexte visité" xfId="13461" builtinId="9" hidden="1"/>
    <cellStyle name="Lien hypertexte visité" xfId="13459" builtinId="9" hidden="1"/>
    <cellStyle name="Lien hypertexte visité" xfId="13457" builtinId="9" hidden="1"/>
    <cellStyle name="Lien hypertexte visité" xfId="13455" builtinId="9" hidden="1"/>
    <cellStyle name="Lien hypertexte visité" xfId="13453" builtinId="9" hidden="1"/>
    <cellStyle name="Lien hypertexte visité" xfId="13451" builtinId="9" hidden="1"/>
    <cellStyle name="Lien hypertexte visité" xfId="13449" builtinId="9" hidden="1"/>
    <cellStyle name="Lien hypertexte visité" xfId="13447" builtinId="9" hidden="1"/>
    <cellStyle name="Lien hypertexte visité" xfId="13445" builtinId="9" hidden="1"/>
    <cellStyle name="Lien hypertexte visité" xfId="13443" builtinId="9" hidden="1"/>
    <cellStyle name="Lien hypertexte visité" xfId="13441" builtinId="9" hidden="1"/>
    <cellStyle name="Lien hypertexte visité" xfId="13439" builtinId="9" hidden="1"/>
    <cellStyle name="Lien hypertexte visité" xfId="13437" builtinId="9" hidden="1"/>
    <cellStyle name="Lien hypertexte visité" xfId="13435" builtinId="9" hidden="1"/>
    <cellStyle name="Lien hypertexte visité" xfId="13433" builtinId="9" hidden="1"/>
    <cellStyle name="Lien hypertexte visité" xfId="13431" builtinId="9" hidden="1"/>
    <cellStyle name="Lien hypertexte visité" xfId="13429" builtinId="9" hidden="1"/>
    <cellStyle name="Lien hypertexte visité" xfId="13427" builtinId="9" hidden="1"/>
    <cellStyle name="Lien hypertexte visité" xfId="13425" builtinId="9" hidden="1"/>
    <cellStyle name="Lien hypertexte visité" xfId="13423" builtinId="9" hidden="1"/>
    <cellStyle name="Lien hypertexte visité" xfId="13421" builtinId="9" hidden="1"/>
    <cellStyle name="Lien hypertexte visité" xfId="13419" builtinId="9" hidden="1"/>
    <cellStyle name="Lien hypertexte visité" xfId="13417" builtinId="9" hidden="1"/>
    <cellStyle name="Lien hypertexte visité" xfId="13415" builtinId="9" hidden="1"/>
    <cellStyle name="Lien hypertexte visité" xfId="13413" builtinId="9" hidden="1"/>
    <cellStyle name="Lien hypertexte visité" xfId="13411" builtinId="9" hidden="1"/>
    <cellStyle name="Lien hypertexte visité" xfId="13409" builtinId="9" hidden="1"/>
    <cellStyle name="Lien hypertexte visité" xfId="13407" builtinId="9" hidden="1"/>
    <cellStyle name="Lien hypertexte visité" xfId="13405" builtinId="9" hidden="1"/>
    <cellStyle name="Lien hypertexte visité" xfId="13403" builtinId="9" hidden="1"/>
    <cellStyle name="Lien hypertexte visité" xfId="13401" builtinId="9" hidden="1"/>
    <cellStyle name="Lien hypertexte visité" xfId="13399" builtinId="9" hidden="1"/>
    <cellStyle name="Lien hypertexte visité" xfId="13397" builtinId="9" hidden="1"/>
    <cellStyle name="Lien hypertexte visité" xfId="13395" builtinId="9" hidden="1"/>
    <cellStyle name="Lien hypertexte visité" xfId="13393" builtinId="9" hidden="1"/>
    <cellStyle name="Lien hypertexte visité" xfId="13391" builtinId="9" hidden="1"/>
    <cellStyle name="Lien hypertexte visité" xfId="13389" builtinId="9" hidden="1"/>
    <cellStyle name="Lien hypertexte visité" xfId="13387" builtinId="9" hidden="1"/>
    <cellStyle name="Lien hypertexte visité" xfId="13385" builtinId="9" hidden="1"/>
    <cellStyle name="Lien hypertexte visité" xfId="13383" builtinId="9" hidden="1"/>
    <cellStyle name="Lien hypertexte visité" xfId="13381" builtinId="9" hidden="1"/>
    <cellStyle name="Lien hypertexte visité" xfId="13379" builtinId="9" hidden="1"/>
    <cellStyle name="Lien hypertexte visité" xfId="13377" builtinId="9" hidden="1"/>
    <cellStyle name="Lien hypertexte visité" xfId="13375" builtinId="9" hidden="1"/>
    <cellStyle name="Lien hypertexte visité" xfId="13373" builtinId="9" hidden="1"/>
    <cellStyle name="Lien hypertexte visité" xfId="13371" builtinId="9" hidden="1"/>
    <cellStyle name="Lien hypertexte visité" xfId="13369" builtinId="9" hidden="1"/>
    <cellStyle name="Lien hypertexte visité" xfId="13367" builtinId="9" hidden="1"/>
    <cellStyle name="Lien hypertexte visité" xfId="13365" builtinId="9" hidden="1"/>
    <cellStyle name="Lien hypertexte visité" xfId="13363" builtinId="9" hidden="1"/>
    <cellStyle name="Lien hypertexte visité" xfId="13361" builtinId="9" hidden="1"/>
    <cellStyle name="Lien hypertexte visité" xfId="13359" builtinId="9" hidden="1"/>
    <cellStyle name="Lien hypertexte visité" xfId="13357" builtinId="9" hidden="1"/>
    <cellStyle name="Lien hypertexte visité" xfId="13355" builtinId="9" hidden="1"/>
    <cellStyle name="Lien hypertexte visité" xfId="13353" builtinId="9" hidden="1"/>
    <cellStyle name="Lien hypertexte visité" xfId="13351" builtinId="9" hidden="1"/>
    <cellStyle name="Lien hypertexte visité" xfId="13349" builtinId="9" hidden="1"/>
    <cellStyle name="Lien hypertexte visité" xfId="13347" builtinId="9" hidden="1"/>
    <cellStyle name="Lien hypertexte visité" xfId="13345" builtinId="9" hidden="1"/>
    <cellStyle name="Lien hypertexte visité" xfId="13343" builtinId="9" hidden="1"/>
    <cellStyle name="Lien hypertexte visité" xfId="13341" builtinId="9" hidden="1"/>
    <cellStyle name="Lien hypertexte visité" xfId="13339" builtinId="9" hidden="1"/>
    <cellStyle name="Lien hypertexte visité" xfId="13337" builtinId="9" hidden="1"/>
    <cellStyle name="Lien hypertexte visité" xfId="13335" builtinId="9" hidden="1"/>
    <cellStyle name="Lien hypertexte visité" xfId="13333" builtinId="9" hidden="1"/>
    <cellStyle name="Lien hypertexte visité" xfId="13331" builtinId="9" hidden="1"/>
    <cellStyle name="Lien hypertexte visité" xfId="13329" builtinId="9" hidden="1"/>
    <cellStyle name="Lien hypertexte visité" xfId="13327" builtinId="9" hidden="1"/>
    <cellStyle name="Lien hypertexte visité" xfId="13325" builtinId="9" hidden="1"/>
    <cellStyle name="Lien hypertexte visité" xfId="13323" builtinId="9" hidden="1"/>
    <cellStyle name="Lien hypertexte visité" xfId="13321" builtinId="9" hidden="1"/>
    <cellStyle name="Lien hypertexte visité" xfId="13319" builtinId="9" hidden="1"/>
    <cellStyle name="Lien hypertexte visité" xfId="13317" builtinId="9" hidden="1"/>
    <cellStyle name="Lien hypertexte visité" xfId="13315" builtinId="9" hidden="1"/>
    <cellStyle name="Lien hypertexte visité" xfId="13313" builtinId="9" hidden="1"/>
    <cellStyle name="Lien hypertexte visité" xfId="13311" builtinId="9" hidden="1"/>
    <cellStyle name="Lien hypertexte visité" xfId="13309" builtinId="9" hidden="1"/>
    <cellStyle name="Lien hypertexte visité" xfId="13307" builtinId="9" hidden="1"/>
    <cellStyle name="Lien hypertexte visité" xfId="13305" builtinId="9" hidden="1"/>
    <cellStyle name="Lien hypertexte visité" xfId="13303" builtinId="9" hidden="1"/>
    <cellStyle name="Lien hypertexte visité" xfId="13301" builtinId="9" hidden="1"/>
    <cellStyle name="Lien hypertexte visité" xfId="13299" builtinId="9" hidden="1"/>
    <cellStyle name="Lien hypertexte visité" xfId="13297" builtinId="9" hidden="1"/>
    <cellStyle name="Lien hypertexte visité" xfId="13295" builtinId="9" hidden="1"/>
    <cellStyle name="Lien hypertexte visité" xfId="13293" builtinId="9" hidden="1"/>
    <cellStyle name="Lien hypertexte visité" xfId="13291" builtinId="9" hidden="1"/>
    <cellStyle name="Lien hypertexte visité" xfId="13289" builtinId="9" hidden="1"/>
    <cellStyle name="Lien hypertexte visité" xfId="13287" builtinId="9" hidden="1"/>
    <cellStyle name="Lien hypertexte visité" xfId="13285" builtinId="9" hidden="1"/>
    <cellStyle name="Lien hypertexte visité" xfId="13283" builtinId="9" hidden="1"/>
    <cellStyle name="Lien hypertexte visité" xfId="13281" builtinId="9" hidden="1"/>
    <cellStyle name="Lien hypertexte visité" xfId="13279" builtinId="9" hidden="1"/>
    <cellStyle name="Lien hypertexte visité" xfId="13277" builtinId="9" hidden="1"/>
    <cellStyle name="Lien hypertexte visité" xfId="13275" builtinId="9" hidden="1"/>
    <cellStyle name="Lien hypertexte visité" xfId="13273" builtinId="9" hidden="1"/>
    <cellStyle name="Lien hypertexte visité" xfId="13271" builtinId="9" hidden="1"/>
    <cellStyle name="Lien hypertexte visité" xfId="13269" builtinId="9" hidden="1"/>
    <cellStyle name="Lien hypertexte visité" xfId="13267" builtinId="9" hidden="1"/>
    <cellStyle name="Lien hypertexte visité" xfId="13265" builtinId="9" hidden="1"/>
    <cellStyle name="Lien hypertexte visité" xfId="13263" builtinId="9" hidden="1"/>
    <cellStyle name="Lien hypertexte visité" xfId="13261" builtinId="9" hidden="1"/>
    <cellStyle name="Lien hypertexte visité" xfId="13259" builtinId="9" hidden="1"/>
    <cellStyle name="Lien hypertexte visité" xfId="13257" builtinId="9" hidden="1"/>
    <cellStyle name="Lien hypertexte visité" xfId="13255" builtinId="9" hidden="1"/>
    <cellStyle name="Lien hypertexte visité" xfId="13253" builtinId="9" hidden="1"/>
    <cellStyle name="Lien hypertexte visité" xfId="13251" builtinId="9" hidden="1"/>
    <cellStyle name="Lien hypertexte visité" xfId="13249" builtinId="9" hidden="1"/>
    <cellStyle name="Lien hypertexte visité" xfId="13247" builtinId="9" hidden="1"/>
    <cellStyle name="Lien hypertexte visité" xfId="13245" builtinId="9" hidden="1"/>
    <cellStyle name="Lien hypertexte visité" xfId="13243" builtinId="9" hidden="1"/>
    <cellStyle name="Lien hypertexte visité" xfId="13241" builtinId="9" hidden="1"/>
    <cellStyle name="Lien hypertexte visité" xfId="13239" builtinId="9" hidden="1"/>
    <cellStyle name="Lien hypertexte visité" xfId="13237" builtinId="9" hidden="1"/>
    <cellStyle name="Lien hypertexte visité" xfId="13235" builtinId="9" hidden="1"/>
    <cellStyle name="Lien hypertexte visité" xfId="13233" builtinId="9" hidden="1"/>
    <cellStyle name="Lien hypertexte visité" xfId="13231" builtinId="9" hidden="1"/>
    <cellStyle name="Lien hypertexte visité" xfId="13229" builtinId="9" hidden="1"/>
    <cellStyle name="Lien hypertexte visité" xfId="13227" builtinId="9" hidden="1"/>
    <cellStyle name="Lien hypertexte visité" xfId="13225" builtinId="9" hidden="1"/>
    <cellStyle name="Lien hypertexte visité" xfId="13223" builtinId="9" hidden="1"/>
    <cellStyle name="Lien hypertexte visité" xfId="13221" builtinId="9" hidden="1"/>
    <cellStyle name="Lien hypertexte visité" xfId="13219" builtinId="9" hidden="1"/>
    <cellStyle name="Lien hypertexte visité" xfId="13217" builtinId="9" hidden="1"/>
    <cellStyle name="Lien hypertexte visité" xfId="13215" builtinId="9" hidden="1"/>
    <cellStyle name="Lien hypertexte visité" xfId="13213" builtinId="9" hidden="1"/>
    <cellStyle name="Lien hypertexte visité" xfId="13211" builtinId="9" hidden="1"/>
    <cellStyle name="Lien hypertexte visité" xfId="13209" builtinId="9" hidden="1"/>
    <cellStyle name="Lien hypertexte visité" xfId="13207" builtinId="9" hidden="1"/>
    <cellStyle name="Lien hypertexte visité" xfId="13205" builtinId="9" hidden="1"/>
    <cellStyle name="Lien hypertexte visité" xfId="13203" builtinId="9" hidden="1"/>
    <cellStyle name="Lien hypertexte visité" xfId="13201" builtinId="9" hidden="1"/>
    <cellStyle name="Lien hypertexte visité" xfId="13199" builtinId="9" hidden="1"/>
    <cellStyle name="Lien hypertexte visité" xfId="13197" builtinId="9" hidden="1"/>
    <cellStyle name="Lien hypertexte visité" xfId="13195" builtinId="9" hidden="1"/>
    <cellStyle name="Lien hypertexte visité" xfId="13193" builtinId="9" hidden="1"/>
    <cellStyle name="Lien hypertexte visité" xfId="13191" builtinId="9" hidden="1"/>
    <cellStyle name="Lien hypertexte visité" xfId="13189" builtinId="9" hidden="1"/>
    <cellStyle name="Lien hypertexte visité" xfId="13187" builtinId="9" hidden="1"/>
    <cellStyle name="Lien hypertexte visité" xfId="13185" builtinId="9" hidden="1"/>
    <cellStyle name="Lien hypertexte visité" xfId="13183" builtinId="9" hidden="1"/>
    <cellStyle name="Lien hypertexte visité" xfId="13181" builtinId="9" hidden="1"/>
    <cellStyle name="Lien hypertexte visité" xfId="13179" builtinId="9" hidden="1"/>
    <cellStyle name="Lien hypertexte visité" xfId="13177" builtinId="9" hidden="1"/>
    <cellStyle name="Lien hypertexte visité" xfId="13175" builtinId="9" hidden="1"/>
    <cellStyle name="Lien hypertexte visité" xfId="13173" builtinId="9" hidden="1"/>
    <cellStyle name="Lien hypertexte visité" xfId="13171" builtinId="9" hidden="1"/>
    <cellStyle name="Lien hypertexte visité" xfId="13169" builtinId="9" hidden="1"/>
    <cellStyle name="Lien hypertexte visité" xfId="13167" builtinId="9" hidden="1"/>
    <cellStyle name="Lien hypertexte visité" xfId="13165" builtinId="9" hidden="1"/>
    <cellStyle name="Lien hypertexte visité" xfId="13163" builtinId="9" hidden="1"/>
    <cellStyle name="Lien hypertexte visité" xfId="13161" builtinId="9" hidden="1"/>
    <cellStyle name="Lien hypertexte visité" xfId="13159" builtinId="9" hidden="1"/>
    <cellStyle name="Lien hypertexte visité" xfId="13157" builtinId="9" hidden="1"/>
    <cellStyle name="Lien hypertexte visité" xfId="13155" builtinId="9" hidden="1"/>
    <cellStyle name="Lien hypertexte visité" xfId="13153" builtinId="9" hidden="1"/>
    <cellStyle name="Lien hypertexte visité" xfId="13151" builtinId="9" hidden="1"/>
    <cellStyle name="Lien hypertexte visité" xfId="13149" builtinId="9" hidden="1"/>
    <cellStyle name="Lien hypertexte visité" xfId="13147" builtinId="9" hidden="1"/>
    <cellStyle name="Lien hypertexte visité" xfId="13145" builtinId="9" hidden="1"/>
    <cellStyle name="Lien hypertexte visité" xfId="13143" builtinId="9" hidden="1"/>
    <cellStyle name="Lien hypertexte visité" xfId="13141" builtinId="9" hidden="1"/>
    <cellStyle name="Lien hypertexte visité" xfId="13139" builtinId="9" hidden="1"/>
    <cellStyle name="Lien hypertexte visité" xfId="13137" builtinId="9" hidden="1"/>
    <cellStyle name="Lien hypertexte visité" xfId="13135" builtinId="9" hidden="1"/>
    <cellStyle name="Lien hypertexte visité" xfId="13133" builtinId="9" hidden="1"/>
    <cellStyle name="Lien hypertexte visité" xfId="13131" builtinId="9" hidden="1"/>
    <cellStyle name="Lien hypertexte visité" xfId="13129" builtinId="9" hidden="1"/>
    <cellStyle name="Lien hypertexte visité" xfId="13127" builtinId="9" hidden="1"/>
    <cellStyle name="Lien hypertexte visité" xfId="13125" builtinId="9" hidden="1"/>
    <cellStyle name="Lien hypertexte visité" xfId="13123" builtinId="9" hidden="1"/>
    <cellStyle name="Lien hypertexte visité" xfId="13121" builtinId="9" hidden="1"/>
    <cellStyle name="Lien hypertexte visité" xfId="13119" builtinId="9" hidden="1"/>
    <cellStyle name="Lien hypertexte visité" xfId="13117" builtinId="9" hidden="1"/>
    <cellStyle name="Lien hypertexte visité" xfId="13115" builtinId="9" hidden="1"/>
    <cellStyle name="Lien hypertexte visité" xfId="13113" builtinId="9" hidden="1"/>
    <cellStyle name="Lien hypertexte visité" xfId="13111" builtinId="9" hidden="1"/>
    <cellStyle name="Lien hypertexte visité" xfId="13109" builtinId="9" hidden="1"/>
    <cellStyle name="Lien hypertexte visité" xfId="13107" builtinId="9" hidden="1"/>
    <cellStyle name="Lien hypertexte visité" xfId="13105" builtinId="9" hidden="1"/>
    <cellStyle name="Lien hypertexte visité" xfId="13103" builtinId="9" hidden="1"/>
    <cellStyle name="Lien hypertexte visité" xfId="13101" builtinId="9" hidden="1"/>
    <cellStyle name="Lien hypertexte visité" xfId="13099" builtinId="9" hidden="1"/>
    <cellStyle name="Lien hypertexte visité" xfId="13097" builtinId="9" hidden="1"/>
    <cellStyle name="Lien hypertexte visité" xfId="13095" builtinId="9" hidden="1"/>
    <cellStyle name="Lien hypertexte visité" xfId="13093" builtinId="9" hidden="1"/>
    <cellStyle name="Lien hypertexte visité" xfId="13091" builtinId="9" hidden="1"/>
    <cellStyle name="Lien hypertexte visité" xfId="13089" builtinId="9" hidden="1"/>
    <cellStyle name="Lien hypertexte visité" xfId="13087" builtinId="9" hidden="1"/>
    <cellStyle name="Lien hypertexte visité" xfId="13085" builtinId="9" hidden="1"/>
    <cellStyle name="Lien hypertexte visité" xfId="13083" builtinId="9" hidden="1"/>
    <cellStyle name="Lien hypertexte visité" xfId="13081" builtinId="9" hidden="1"/>
    <cellStyle name="Lien hypertexte visité" xfId="13079" builtinId="9" hidden="1"/>
    <cellStyle name="Lien hypertexte visité" xfId="13077" builtinId="9" hidden="1"/>
    <cellStyle name="Lien hypertexte visité" xfId="13075" builtinId="9" hidden="1"/>
    <cellStyle name="Lien hypertexte visité" xfId="13073" builtinId="9" hidden="1"/>
    <cellStyle name="Lien hypertexte visité" xfId="13071" builtinId="9" hidden="1"/>
    <cellStyle name="Lien hypertexte visité" xfId="13069" builtinId="9" hidden="1"/>
    <cellStyle name="Lien hypertexte visité" xfId="13067" builtinId="9" hidden="1"/>
    <cellStyle name="Lien hypertexte visité" xfId="13065" builtinId="9" hidden="1"/>
    <cellStyle name="Lien hypertexte visité" xfId="13063" builtinId="9" hidden="1"/>
    <cellStyle name="Lien hypertexte visité" xfId="13061" builtinId="9" hidden="1"/>
    <cellStyle name="Lien hypertexte visité" xfId="13059" builtinId="9" hidden="1"/>
    <cellStyle name="Lien hypertexte visité" xfId="13057" builtinId="9" hidden="1"/>
    <cellStyle name="Lien hypertexte visité" xfId="13055" builtinId="9" hidden="1"/>
    <cellStyle name="Lien hypertexte visité" xfId="13053" builtinId="9" hidden="1"/>
    <cellStyle name="Lien hypertexte visité" xfId="13051" builtinId="9" hidden="1"/>
    <cellStyle name="Lien hypertexte visité" xfId="13049" builtinId="9" hidden="1"/>
    <cellStyle name="Lien hypertexte visité" xfId="13047" builtinId="9" hidden="1"/>
    <cellStyle name="Lien hypertexte visité" xfId="13045" builtinId="9" hidden="1"/>
    <cellStyle name="Lien hypertexte visité" xfId="13043" builtinId="9" hidden="1"/>
    <cellStyle name="Lien hypertexte visité" xfId="13041" builtinId="9" hidden="1"/>
    <cellStyle name="Lien hypertexte visité" xfId="13039" builtinId="9" hidden="1"/>
    <cellStyle name="Lien hypertexte visité" xfId="13037" builtinId="9" hidden="1"/>
    <cellStyle name="Lien hypertexte visité" xfId="13035" builtinId="9" hidden="1"/>
    <cellStyle name="Lien hypertexte visité" xfId="13033" builtinId="9" hidden="1"/>
    <cellStyle name="Lien hypertexte visité" xfId="13031" builtinId="9" hidden="1"/>
    <cellStyle name="Lien hypertexte visité" xfId="13029" builtinId="9" hidden="1"/>
    <cellStyle name="Lien hypertexte visité" xfId="13027" builtinId="9" hidden="1"/>
    <cellStyle name="Lien hypertexte visité" xfId="13025" builtinId="9" hidden="1"/>
    <cellStyle name="Lien hypertexte visité" xfId="13023" builtinId="9" hidden="1"/>
    <cellStyle name="Lien hypertexte visité" xfId="13021" builtinId="9" hidden="1"/>
    <cellStyle name="Lien hypertexte visité" xfId="13019" builtinId="9" hidden="1"/>
    <cellStyle name="Lien hypertexte visité" xfId="13017" builtinId="9" hidden="1"/>
    <cellStyle name="Lien hypertexte visité" xfId="13015" builtinId="9" hidden="1"/>
    <cellStyle name="Lien hypertexte visité" xfId="13013" builtinId="9" hidden="1"/>
    <cellStyle name="Lien hypertexte visité" xfId="13011" builtinId="9" hidden="1"/>
    <cellStyle name="Lien hypertexte visité" xfId="13009" builtinId="9" hidden="1"/>
    <cellStyle name="Lien hypertexte visité" xfId="13007" builtinId="9" hidden="1"/>
    <cellStyle name="Lien hypertexte visité" xfId="13005" builtinId="9" hidden="1"/>
    <cellStyle name="Lien hypertexte visité" xfId="13003" builtinId="9" hidden="1"/>
    <cellStyle name="Lien hypertexte visité" xfId="13001" builtinId="9" hidden="1"/>
    <cellStyle name="Lien hypertexte visité" xfId="12999" builtinId="9" hidden="1"/>
    <cellStyle name="Lien hypertexte visité" xfId="12997" builtinId="9" hidden="1"/>
    <cellStyle name="Lien hypertexte visité" xfId="12995" builtinId="9" hidden="1"/>
    <cellStyle name="Lien hypertexte visité" xfId="12993" builtinId="9" hidden="1"/>
    <cellStyle name="Lien hypertexte visité" xfId="12991" builtinId="9" hidden="1"/>
    <cellStyle name="Lien hypertexte visité" xfId="12989" builtinId="9" hidden="1"/>
    <cellStyle name="Lien hypertexte visité" xfId="12987" builtinId="9" hidden="1"/>
    <cellStyle name="Lien hypertexte visité" xfId="12985" builtinId="9" hidden="1"/>
    <cellStyle name="Lien hypertexte visité" xfId="12983" builtinId="9" hidden="1"/>
    <cellStyle name="Lien hypertexte visité" xfId="12981" builtinId="9" hidden="1"/>
    <cellStyle name="Lien hypertexte visité" xfId="12979" builtinId="9" hidden="1"/>
    <cellStyle name="Lien hypertexte visité" xfId="12977" builtinId="9" hidden="1"/>
    <cellStyle name="Lien hypertexte visité" xfId="12975" builtinId="9" hidden="1"/>
    <cellStyle name="Lien hypertexte visité" xfId="12973" builtinId="9" hidden="1"/>
    <cellStyle name="Lien hypertexte visité" xfId="12971" builtinId="9" hidden="1"/>
    <cellStyle name="Lien hypertexte visité" xfId="12969" builtinId="9" hidden="1"/>
    <cellStyle name="Lien hypertexte visité" xfId="12967" builtinId="9" hidden="1"/>
    <cellStyle name="Lien hypertexte visité" xfId="12965" builtinId="9" hidden="1"/>
    <cellStyle name="Lien hypertexte visité" xfId="12963" builtinId="9" hidden="1"/>
    <cellStyle name="Lien hypertexte visité" xfId="12961" builtinId="9" hidden="1"/>
    <cellStyle name="Lien hypertexte visité" xfId="12959" builtinId="9" hidden="1"/>
    <cellStyle name="Lien hypertexte visité" xfId="12957" builtinId="9" hidden="1"/>
    <cellStyle name="Lien hypertexte visité" xfId="12955" builtinId="9" hidden="1"/>
    <cellStyle name="Lien hypertexte visité" xfId="12953" builtinId="9" hidden="1"/>
    <cellStyle name="Lien hypertexte visité" xfId="12951" builtinId="9" hidden="1"/>
    <cellStyle name="Lien hypertexte visité" xfId="12949" builtinId="9" hidden="1"/>
    <cellStyle name="Lien hypertexte visité" xfId="12947" builtinId="9" hidden="1"/>
    <cellStyle name="Lien hypertexte visité" xfId="12945" builtinId="9" hidden="1"/>
    <cellStyle name="Lien hypertexte visité" xfId="12943" builtinId="9" hidden="1"/>
    <cellStyle name="Lien hypertexte visité" xfId="12941" builtinId="9" hidden="1"/>
    <cellStyle name="Lien hypertexte visité" xfId="12939" builtinId="9" hidden="1"/>
    <cellStyle name="Lien hypertexte visité" xfId="12937" builtinId="9" hidden="1"/>
    <cellStyle name="Lien hypertexte visité" xfId="12935" builtinId="9" hidden="1"/>
    <cellStyle name="Lien hypertexte visité" xfId="12933" builtinId="9" hidden="1"/>
    <cellStyle name="Lien hypertexte visité" xfId="12931" builtinId="9" hidden="1"/>
    <cellStyle name="Lien hypertexte visité" xfId="12929" builtinId="9" hidden="1"/>
    <cellStyle name="Lien hypertexte visité" xfId="12927" builtinId="9" hidden="1"/>
    <cellStyle name="Lien hypertexte visité" xfId="12925" builtinId="9" hidden="1"/>
    <cellStyle name="Lien hypertexte visité" xfId="12923" builtinId="9" hidden="1"/>
    <cellStyle name="Lien hypertexte visité" xfId="12921" builtinId="9" hidden="1"/>
    <cellStyle name="Lien hypertexte visité" xfId="12919" builtinId="9" hidden="1"/>
    <cellStyle name="Lien hypertexte visité" xfId="12917" builtinId="9" hidden="1"/>
    <cellStyle name="Lien hypertexte visité" xfId="12915" builtinId="9" hidden="1"/>
    <cellStyle name="Lien hypertexte visité" xfId="12913" builtinId="9" hidden="1"/>
    <cellStyle name="Lien hypertexte visité" xfId="12911" builtinId="9" hidden="1"/>
    <cellStyle name="Lien hypertexte visité" xfId="12909" builtinId="9" hidden="1"/>
    <cellStyle name="Lien hypertexte visité" xfId="12907" builtinId="9" hidden="1"/>
    <cellStyle name="Lien hypertexte visité" xfId="12905" builtinId="9" hidden="1"/>
    <cellStyle name="Lien hypertexte visité" xfId="12903" builtinId="9" hidden="1"/>
    <cellStyle name="Lien hypertexte visité" xfId="12901" builtinId="9" hidden="1"/>
    <cellStyle name="Lien hypertexte visité" xfId="12899" builtinId="9" hidden="1"/>
    <cellStyle name="Lien hypertexte visité" xfId="12897" builtinId="9" hidden="1"/>
    <cellStyle name="Lien hypertexte visité" xfId="12895" builtinId="9" hidden="1"/>
    <cellStyle name="Lien hypertexte visité" xfId="12893" builtinId="9" hidden="1"/>
    <cellStyle name="Lien hypertexte visité" xfId="12891" builtinId="9" hidden="1"/>
    <cellStyle name="Lien hypertexte visité" xfId="12889" builtinId="9" hidden="1"/>
    <cellStyle name="Lien hypertexte visité" xfId="12887" builtinId="9" hidden="1"/>
    <cellStyle name="Lien hypertexte visité" xfId="12885" builtinId="9" hidden="1"/>
    <cellStyle name="Lien hypertexte visité" xfId="12883" builtinId="9" hidden="1"/>
    <cellStyle name="Lien hypertexte visité" xfId="12881" builtinId="9" hidden="1"/>
    <cellStyle name="Lien hypertexte visité" xfId="12879" builtinId="9" hidden="1"/>
    <cellStyle name="Lien hypertexte visité" xfId="12877" builtinId="9" hidden="1"/>
    <cellStyle name="Lien hypertexte visité" xfId="12875" builtinId="9" hidden="1"/>
    <cellStyle name="Lien hypertexte visité" xfId="12873" builtinId="9" hidden="1"/>
    <cellStyle name="Lien hypertexte visité" xfId="12871" builtinId="9" hidden="1"/>
    <cellStyle name="Lien hypertexte visité" xfId="12869" builtinId="9" hidden="1"/>
    <cellStyle name="Lien hypertexte visité" xfId="12867" builtinId="9" hidden="1"/>
    <cellStyle name="Lien hypertexte visité" xfId="12865" builtinId="9" hidden="1"/>
    <cellStyle name="Lien hypertexte visité" xfId="12863" builtinId="9" hidden="1"/>
    <cellStyle name="Lien hypertexte visité" xfId="12861" builtinId="9" hidden="1"/>
    <cellStyle name="Lien hypertexte visité" xfId="12859" builtinId="9" hidden="1"/>
    <cellStyle name="Lien hypertexte visité" xfId="12857" builtinId="9" hidden="1"/>
    <cellStyle name="Lien hypertexte visité" xfId="12855" builtinId="9" hidden="1"/>
    <cellStyle name="Lien hypertexte visité" xfId="12853" builtinId="9" hidden="1"/>
    <cellStyle name="Lien hypertexte visité" xfId="12851" builtinId="9" hidden="1"/>
    <cellStyle name="Lien hypertexte visité" xfId="12849" builtinId="9" hidden="1"/>
    <cellStyle name="Lien hypertexte visité" xfId="12847" builtinId="9" hidden="1"/>
    <cellStyle name="Lien hypertexte visité" xfId="12845" builtinId="9" hidden="1"/>
    <cellStyle name="Lien hypertexte visité" xfId="12843" builtinId="9" hidden="1"/>
    <cellStyle name="Lien hypertexte visité" xfId="12841" builtinId="9" hidden="1"/>
    <cellStyle name="Lien hypertexte visité" xfId="12839" builtinId="9" hidden="1"/>
    <cellStyle name="Lien hypertexte visité" xfId="12837" builtinId="9" hidden="1"/>
    <cellStyle name="Lien hypertexte visité" xfId="12835" builtinId="9" hidden="1"/>
    <cellStyle name="Lien hypertexte visité" xfId="12833" builtinId="9" hidden="1"/>
    <cellStyle name="Lien hypertexte visité" xfId="12831" builtinId="9" hidden="1"/>
    <cellStyle name="Lien hypertexte visité" xfId="12829" builtinId="9" hidden="1"/>
    <cellStyle name="Lien hypertexte visité" xfId="12827" builtinId="9" hidden="1"/>
    <cellStyle name="Lien hypertexte visité" xfId="12825" builtinId="9" hidden="1"/>
    <cellStyle name="Lien hypertexte visité" xfId="12823" builtinId="9" hidden="1"/>
    <cellStyle name="Lien hypertexte visité" xfId="12821" builtinId="9" hidden="1"/>
    <cellStyle name="Lien hypertexte visité" xfId="12819" builtinId="9" hidden="1"/>
    <cellStyle name="Lien hypertexte visité" xfId="12817" builtinId="9" hidden="1"/>
    <cellStyle name="Lien hypertexte visité" xfId="12815" builtinId="9" hidden="1"/>
    <cellStyle name="Lien hypertexte visité" xfId="12813" builtinId="9" hidden="1"/>
    <cellStyle name="Lien hypertexte visité" xfId="12811" builtinId="9" hidden="1"/>
    <cellStyle name="Lien hypertexte visité" xfId="12809" builtinId="9" hidden="1"/>
    <cellStyle name="Lien hypertexte visité" xfId="12807" builtinId="9" hidden="1"/>
    <cellStyle name="Lien hypertexte visité" xfId="12805" builtinId="9" hidden="1"/>
    <cellStyle name="Lien hypertexte visité" xfId="12803" builtinId="9" hidden="1"/>
    <cellStyle name="Lien hypertexte visité" xfId="12801" builtinId="9" hidden="1"/>
    <cellStyle name="Lien hypertexte visité" xfId="12799" builtinId="9" hidden="1"/>
    <cellStyle name="Lien hypertexte visité" xfId="12797" builtinId="9" hidden="1"/>
    <cellStyle name="Lien hypertexte visité" xfId="12795" builtinId="9" hidden="1"/>
    <cellStyle name="Lien hypertexte visité" xfId="12793" builtinId="9" hidden="1"/>
    <cellStyle name="Lien hypertexte visité" xfId="12791" builtinId="9" hidden="1"/>
    <cellStyle name="Lien hypertexte visité" xfId="12789" builtinId="9" hidden="1"/>
    <cellStyle name="Lien hypertexte visité" xfId="12787" builtinId="9" hidden="1"/>
    <cellStyle name="Lien hypertexte visité" xfId="12785" builtinId="9" hidden="1"/>
    <cellStyle name="Lien hypertexte visité" xfId="12783" builtinId="9" hidden="1"/>
    <cellStyle name="Lien hypertexte visité" xfId="12781" builtinId="9" hidden="1"/>
    <cellStyle name="Lien hypertexte visité" xfId="12779" builtinId="9" hidden="1"/>
    <cellStyle name="Lien hypertexte visité" xfId="12777" builtinId="9" hidden="1"/>
    <cellStyle name="Lien hypertexte visité" xfId="12775" builtinId="9" hidden="1"/>
    <cellStyle name="Lien hypertexte visité" xfId="12773" builtinId="9" hidden="1"/>
    <cellStyle name="Lien hypertexte visité" xfId="12771" builtinId="9" hidden="1"/>
    <cellStyle name="Lien hypertexte visité" xfId="12769" builtinId="9" hidden="1"/>
    <cellStyle name="Lien hypertexte visité" xfId="12767" builtinId="9" hidden="1"/>
    <cellStyle name="Lien hypertexte visité" xfId="12765" builtinId="9" hidden="1"/>
    <cellStyle name="Lien hypertexte visité" xfId="12763" builtinId="9" hidden="1"/>
    <cellStyle name="Lien hypertexte visité" xfId="12761" builtinId="9" hidden="1"/>
    <cellStyle name="Lien hypertexte visité" xfId="12759" builtinId="9" hidden="1"/>
    <cellStyle name="Lien hypertexte visité" xfId="12757" builtinId="9" hidden="1"/>
    <cellStyle name="Lien hypertexte visité" xfId="12755" builtinId="9" hidden="1"/>
    <cellStyle name="Lien hypertexte visité" xfId="12753" builtinId="9" hidden="1"/>
    <cellStyle name="Lien hypertexte visité" xfId="12751" builtinId="9" hidden="1"/>
    <cellStyle name="Lien hypertexte visité" xfId="12749" builtinId="9" hidden="1"/>
    <cellStyle name="Lien hypertexte visité" xfId="12747" builtinId="9" hidden="1"/>
    <cellStyle name="Lien hypertexte visité" xfId="12745" builtinId="9" hidden="1"/>
    <cellStyle name="Lien hypertexte visité" xfId="12743" builtinId="9" hidden="1"/>
    <cellStyle name="Lien hypertexte visité" xfId="12741" builtinId="9" hidden="1"/>
    <cellStyle name="Lien hypertexte visité" xfId="12739" builtinId="9" hidden="1"/>
    <cellStyle name="Lien hypertexte visité" xfId="12737" builtinId="9" hidden="1"/>
    <cellStyle name="Lien hypertexte visité" xfId="12735" builtinId="9" hidden="1"/>
    <cellStyle name="Lien hypertexte visité" xfId="12733" builtinId="9" hidden="1"/>
    <cellStyle name="Lien hypertexte visité" xfId="12731" builtinId="9" hidden="1"/>
    <cellStyle name="Lien hypertexte visité" xfId="12729" builtinId="9" hidden="1"/>
    <cellStyle name="Lien hypertexte visité" xfId="12727" builtinId="9" hidden="1"/>
    <cellStyle name="Lien hypertexte visité" xfId="12725" builtinId="9" hidden="1"/>
    <cellStyle name="Lien hypertexte visité" xfId="12723" builtinId="9" hidden="1"/>
    <cellStyle name="Lien hypertexte visité" xfId="12721" builtinId="9" hidden="1"/>
    <cellStyle name="Lien hypertexte visité" xfId="12719" builtinId="9" hidden="1"/>
    <cellStyle name="Lien hypertexte visité" xfId="12717" builtinId="9" hidden="1"/>
    <cellStyle name="Lien hypertexte visité" xfId="12715" builtinId="9" hidden="1"/>
    <cellStyle name="Lien hypertexte visité" xfId="12713" builtinId="9" hidden="1"/>
    <cellStyle name="Lien hypertexte visité" xfId="12711" builtinId="9" hidden="1"/>
    <cellStyle name="Lien hypertexte visité" xfId="12709" builtinId="9" hidden="1"/>
    <cellStyle name="Lien hypertexte visité" xfId="12707" builtinId="9" hidden="1"/>
    <cellStyle name="Lien hypertexte visité" xfId="12705" builtinId="9" hidden="1"/>
    <cellStyle name="Lien hypertexte visité" xfId="12703" builtinId="9" hidden="1"/>
    <cellStyle name="Lien hypertexte visité" xfId="12701" builtinId="9" hidden="1"/>
    <cellStyle name="Lien hypertexte visité" xfId="12699" builtinId="9" hidden="1"/>
    <cellStyle name="Lien hypertexte visité" xfId="12697" builtinId="9" hidden="1"/>
    <cellStyle name="Lien hypertexte visité" xfId="12695" builtinId="9" hidden="1"/>
    <cellStyle name="Lien hypertexte visité" xfId="12693" builtinId="9" hidden="1"/>
    <cellStyle name="Lien hypertexte visité" xfId="12691" builtinId="9" hidden="1"/>
    <cellStyle name="Lien hypertexte visité" xfId="12689" builtinId="9" hidden="1"/>
    <cellStyle name="Lien hypertexte visité" xfId="12687" builtinId="9" hidden="1"/>
    <cellStyle name="Lien hypertexte visité" xfId="12685" builtinId="9" hidden="1"/>
    <cellStyle name="Lien hypertexte visité" xfId="12683" builtinId="9" hidden="1"/>
    <cellStyle name="Lien hypertexte visité" xfId="12681" builtinId="9" hidden="1"/>
    <cellStyle name="Lien hypertexte visité" xfId="12679" builtinId="9" hidden="1"/>
    <cellStyle name="Lien hypertexte visité" xfId="12677" builtinId="9" hidden="1"/>
    <cellStyle name="Lien hypertexte visité" xfId="12675" builtinId="9" hidden="1"/>
    <cellStyle name="Lien hypertexte visité" xfId="12673" builtinId="9" hidden="1"/>
    <cellStyle name="Lien hypertexte visité" xfId="12671" builtinId="9" hidden="1"/>
    <cellStyle name="Lien hypertexte visité" xfId="12669" builtinId="9" hidden="1"/>
    <cellStyle name="Lien hypertexte visité" xfId="12667" builtinId="9" hidden="1"/>
    <cellStyle name="Lien hypertexte visité" xfId="12665" builtinId="9" hidden="1"/>
    <cellStyle name="Lien hypertexte visité" xfId="12663" builtinId="9" hidden="1"/>
    <cellStyle name="Lien hypertexte visité" xfId="12661" builtinId="9" hidden="1"/>
    <cellStyle name="Lien hypertexte visité" xfId="12659" builtinId="9" hidden="1"/>
    <cellStyle name="Lien hypertexte visité" xfId="12657" builtinId="9" hidden="1"/>
    <cellStyle name="Lien hypertexte visité" xfId="12655" builtinId="9" hidden="1"/>
    <cellStyle name="Lien hypertexte visité" xfId="12653" builtinId="9" hidden="1"/>
    <cellStyle name="Lien hypertexte visité" xfId="12651" builtinId="9" hidden="1"/>
    <cellStyle name="Lien hypertexte visité" xfId="12649" builtinId="9" hidden="1"/>
    <cellStyle name="Lien hypertexte visité" xfId="12647" builtinId="9" hidden="1"/>
    <cellStyle name="Lien hypertexte visité" xfId="12645" builtinId="9" hidden="1"/>
    <cellStyle name="Lien hypertexte visité" xfId="12643" builtinId="9" hidden="1"/>
    <cellStyle name="Lien hypertexte visité" xfId="12641" builtinId="9" hidden="1"/>
    <cellStyle name="Lien hypertexte visité" xfId="12639" builtinId="9" hidden="1"/>
    <cellStyle name="Lien hypertexte visité" xfId="12637" builtinId="9" hidden="1"/>
    <cellStyle name="Lien hypertexte visité" xfId="12635" builtinId="9" hidden="1"/>
    <cellStyle name="Lien hypertexte visité" xfId="12633" builtinId="9" hidden="1"/>
    <cellStyle name="Lien hypertexte visité" xfId="12631" builtinId="9" hidden="1"/>
    <cellStyle name="Lien hypertexte visité" xfId="12629" builtinId="9" hidden="1"/>
    <cellStyle name="Lien hypertexte visité" xfId="12627" builtinId="9" hidden="1"/>
    <cellStyle name="Lien hypertexte visité" xfId="12625" builtinId="9" hidden="1"/>
    <cellStyle name="Lien hypertexte visité" xfId="12623" builtinId="9" hidden="1"/>
    <cellStyle name="Lien hypertexte visité" xfId="12621" builtinId="9" hidden="1"/>
    <cellStyle name="Lien hypertexte visité" xfId="12619" builtinId="9" hidden="1"/>
    <cellStyle name="Lien hypertexte visité" xfId="12617" builtinId="9" hidden="1"/>
    <cellStyle name="Lien hypertexte visité" xfId="12615" builtinId="9" hidden="1"/>
    <cellStyle name="Lien hypertexte visité" xfId="12613" builtinId="9" hidden="1"/>
    <cellStyle name="Lien hypertexte visité" xfId="12611" builtinId="9" hidden="1"/>
    <cellStyle name="Lien hypertexte visité" xfId="12609" builtinId="9" hidden="1"/>
    <cellStyle name="Lien hypertexte visité" xfId="12607" builtinId="9" hidden="1"/>
    <cellStyle name="Lien hypertexte visité" xfId="12605" builtinId="9" hidden="1"/>
    <cellStyle name="Lien hypertexte visité" xfId="12603" builtinId="9" hidden="1"/>
    <cellStyle name="Lien hypertexte visité" xfId="12601" builtinId="9" hidden="1"/>
    <cellStyle name="Lien hypertexte visité" xfId="12599" builtinId="9" hidden="1"/>
    <cellStyle name="Lien hypertexte visité" xfId="12597" builtinId="9" hidden="1"/>
    <cellStyle name="Lien hypertexte visité" xfId="12595" builtinId="9" hidden="1"/>
    <cellStyle name="Lien hypertexte visité" xfId="12593" builtinId="9" hidden="1"/>
    <cellStyle name="Lien hypertexte visité" xfId="12591" builtinId="9" hidden="1"/>
    <cellStyle name="Lien hypertexte visité" xfId="12589" builtinId="9" hidden="1"/>
    <cellStyle name="Lien hypertexte visité" xfId="12587" builtinId="9" hidden="1"/>
    <cellStyle name="Lien hypertexte visité" xfId="12585" builtinId="9" hidden="1"/>
    <cellStyle name="Lien hypertexte visité" xfId="12583" builtinId="9" hidden="1"/>
    <cellStyle name="Lien hypertexte visité" xfId="12581" builtinId="9" hidden="1"/>
    <cellStyle name="Lien hypertexte visité" xfId="12579" builtinId="9" hidden="1"/>
    <cellStyle name="Lien hypertexte visité" xfId="12577" builtinId="9" hidden="1"/>
    <cellStyle name="Lien hypertexte visité" xfId="12575" builtinId="9" hidden="1"/>
    <cellStyle name="Lien hypertexte visité" xfId="12573" builtinId="9" hidden="1"/>
    <cellStyle name="Lien hypertexte visité" xfId="12571" builtinId="9" hidden="1"/>
    <cellStyle name="Lien hypertexte visité" xfId="12569" builtinId="9" hidden="1"/>
    <cellStyle name="Lien hypertexte visité" xfId="12567" builtinId="9" hidden="1"/>
    <cellStyle name="Lien hypertexte visité" xfId="12565" builtinId="9" hidden="1"/>
    <cellStyle name="Lien hypertexte visité" xfId="12563" builtinId="9" hidden="1"/>
    <cellStyle name="Lien hypertexte visité" xfId="12561" builtinId="9" hidden="1"/>
    <cellStyle name="Lien hypertexte visité" xfId="12559" builtinId="9" hidden="1"/>
    <cellStyle name="Lien hypertexte visité" xfId="12557" builtinId="9" hidden="1"/>
    <cellStyle name="Lien hypertexte visité" xfId="12555" builtinId="9" hidden="1"/>
    <cellStyle name="Lien hypertexte visité" xfId="12553" builtinId="9" hidden="1"/>
    <cellStyle name="Lien hypertexte visité" xfId="12551" builtinId="9" hidden="1"/>
    <cellStyle name="Lien hypertexte visité" xfId="12549" builtinId="9" hidden="1"/>
    <cellStyle name="Lien hypertexte visité" xfId="12547" builtinId="9" hidden="1"/>
    <cellStyle name="Lien hypertexte visité" xfId="12545" builtinId="9" hidden="1"/>
    <cellStyle name="Lien hypertexte visité" xfId="12543" builtinId="9" hidden="1"/>
    <cellStyle name="Lien hypertexte visité" xfId="12541" builtinId="9" hidden="1"/>
    <cellStyle name="Lien hypertexte visité" xfId="12539" builtinId="9" hidden="1"/>
    <cellStyle name="Lien hypertexte visité" xfId="12537" builtinId="9" hidden="1"/>
    <cellStyle name="Lien hypertexte visité" xfId="12535" builtinId="9" hidden="1"/>
    <cellStyle name="Lien hypertexte visité" xfId="12533" builtinId="9" hidden="1"/>
    <cellStyle name="Lien hypertexte visité" xfId="12531" builtinId="9" hidden="1"/>
    <cellStyle name="Lien hypertexte visité" xfId="12529" builtinId="9" hidden="1"/>
    <cellStyle name="Lien hypertexte visité" xfId="12527" builtinId="9" hidden="1"/>
    <cellStyle name="Lien hypertexte visité" xfId="12525" builtinId="9" hidden="1"/>
    <cellStyle name="Lien hypertexte visité" xfId="12523" builtinId="9" hidden="1"/>
    <cellStyle name="Lien hypertexte visité" xfId="12521" builtinId="9" hidden="1"/>
    <cellStyle name="Lien hypertexte visité" xfId="12519" builtinId="9" hidden="1"/>
    <cellStyle name="Lien hypertexte visité" xfId="12517" builtinId="9" hidden="1"/>
    <cellStyle name="Lien hypertexte visité" xfId="12515" builtinId="9" hidden="1"/>
    <cellStyle name="Lien hypertexte visité" xfId="12513" builtinId="9" hidden="1"/>
    <cellStyle name="Lien hypertexte visité" xfId="12511" builtinId="9" hidden="1"/>
    <cellStyle name="Lien hypertexte visité" xfId="12509" builtinId="9" hidden="1"/>
    <cellStyle name="Lien hypertexte visité" xfId="12507" builtinId="9" hidden="1"/>
    <cellStyle name="Lien hypertexte visité" xfId="12505" builtinId="9" hidden="1"/>
    <cellStyle name="Lien hypertexte visité" xfId="12503" builtinId="9" hidden="1"/>
    <cellStyle name="Lien hypertexte visité" xfId="12501" builtinId="9" hidden="1"/>
    <cellStyle name="Lien hypertexte visité" xfId="12499" builtinId="9" hidden="1"/>
    <cellStyle name="Lien hypertexte visité" xfId="12497" builtinId="9" hidden="1"/>
    <cellStyle name="Lien hypertexte visité" xfId="12495" builtinId="9" hidden="1"/>
    <cellStyle name="Lien hypertexte visité" xfId="12493" builtinId="9" hidden="1"/>
    <cellStyle name="Lien hypertexte visité" xfId="12491" builtinId="9" hidden="1"/>
    <cellStyle name="Lien hypertexte visité" xfId="12489" builtinId="9" hidden="1"/>
    <cellStyle name="Lien hypertexte visité" xfId="12487" builtinId="9" hidden="1"/>
    <cellStyle name="Lien hypertexte visité" xfId="12485" builtinId="9" hidden="1"/>
    <cellStyle name="Lien hypertexte visité" xfId="12483" builtinId="9" hidden="1"/>
    <cellStyle name="Lien hypertexte visité" xfId="12481" builtinId="9" hidden="1"/>
    <cellStyle name="Lien hypertexte visité" xfId="12479" builtinId="9" hidden="1"/>
    <cellStyle name="Lien hypertexte visité" xfId="12477" builtinId="9" hidden="1"/>
    <cellStyle name="Lien hypertexte visité" xfId="12475" builtinId="9" hidden="1"/>
    <cellStyle name="Lien hypertexte visité" xfId="12473" builtinId="9" hidden="1"/>
    <cellStyle name="Lien hypertexte visité" xfId="12471" builtinId="9" hidden="1"/>
    <cellStyle name="Lien hypertexte visité" xfId="12469" builtinId="9" hidden="1"/>
    <cellStyle name="Lien hypertexte visité" xfId="12467" builtinId="9" hidden="1"/>
    <cellStyle name="Lien hypertexte visité" xfId="12465" builtinId="9" hidden="1"/>
    <cellStyle name="Lien hypertexte visité" xfId="12463" builtinId="9" hidden="1"/>
    <cellStyle name="Lien hypertexte visité" xfId="12461" builtinId="9" hidden="1"/>
    <cellStyle name="Lien hypertexte visité" xfId="12459" builtinId="9" hidden="1"/>
    <cellStyle name="Lien hypertexte visité" xfId="12457" builtinId="9" hidden="1"/>
    <cellStyle name="Lien hypertexte visité" xfId="12455" builtinId="9" hidden="1"/>
    <cellStyle name="Lien hypertexte visité" xfId="12453" builtinId="9" hidden="1"/>
    <cellStyle name="Lien hypertexte visité" xfId="12451" builtinId="9" hidden="1"/>
    <cellStyle name="Lien hypertexte visité" xfId="12449" builtinId="9" hidden="1"/>
    <cellStyle name="Lien hypertexte visité" xfId="12447" builtinId="9" hidden="1"/>
    <cellStyle name="Lien hypertexte visité" xfId="12445" builtinId="9" hidden="1"/>
    <cellStyle name="Lien hypertexte visité" xfId="12443" builtinId="9" hidden="1"/>
    <cellStyle name="Lien hypertexte visité" xfId="12441" builtinId="9" hidden="1"/>
    <cellStyle name="Lien hypertexte visité" xfId="12439" builtinId="9" hidden="1"/>
    <cellStyle name="Lien hypertexte visité" xfId="12437" builtinId="9" hidden="1"/>
    <cellStyle name="Lien hypertexte visité" xfId="12435" builtinId="9" hidden="1"/>
    <cellStyle name="Lien hypertexte visité" xfId="12433" builtinId="9" hidden="1"/>
    <cellStyle name="Lien hypertexte visité" xfId="12431" builtinId="9" hidden="1"/>
    <cellStyle name="Lien hypertexte visité" xfId="12429" builtinId="9" hidden="1"/>
    <cellStyle name="Lien hypertexte visité" xfId="12427" builtinId="9" hidden="1"/>
    <cellStyle name="Lien hypertexte visité" xfId="12425" builtinId="9" hidden="1"/>
    <cellStyle name="Lien hypertexte visité" xfId="12423" builtinId="9" hidden="1"/>
    <cellStyle name="Lien hypertexte visité" xfId="12421" builtinId="9" hidden="1"/>
    <cellStyle name="Lien hypertexte visité" xfId="12419" builtinId="9" hidden="1"/>
    <cellStyle name="Lien hypertexte visité" xfId="12417" builtinId="9" hidden="1"/>
    <cellStyle name="Lien hypertexte visité" xfId="12415" builtinId="9" hidden="1"/>
    <cellStyle name="Lien hypertexte visité" xfId="12413" builtinId="9" hidden="1"/>
    <cellStyle name="Lien hypertexte visité" xfId="12411" builtinId="9" hidden="1"/>
    <cellStyle name="Lien hypertexte visité" xfId="12409" builtinId="9" hidden="1"/>
    <cellStyle name="Lien hypertexte visité" xfId="12407" builtinId="9" hidden="1"/>
    <cellStyle name="Lien hypertexte visité" xfId="12405" builtinId="9" hidden="1"/>
    <cellStyle name="Lien hypertexte visité" xfId="12403" builtinId="9" hidden="1"/>
    <cellStyle name="Lien hypertexte visité" xfId="12401" builtinId="9" hidden="1"/>
    <cellStyle name="Lien hypertexte visité" xfId="12399" builtinId="9" hidden="1"/>
    <cellStyle name="Lien hypertexte visité" xfId="12397" builtinId="9" hidden="1"/>
    <cellStyle name="Lien hypertexte visité" xfId="12395" builtinId="9" hidden="1"/>
    <cellStyle name="Lien hypertexte visité" xfId="12393" builtinId="9" hidden="1"/>
    <cellStyle name="Lien hypertexte visité" xfId="12391" builtinId="9" hidden="1"/>
    <cellStyle name="Lien hypertexte visité" xfId="12389" builtinId="9" hidden="1"/>
    <cellStyle name="Lien hypertexte visité" xfId="12387" builtinId="9" hidden="1"/>
    <cellStyle name="Lien hypertexte visité" xfId="12385" builtinId="9" hidden="1"/>
    <cellStyle name="Lien hypertexte visité" xfId="12383" builtinId="9" hidden="1"/>
    <cellStyle name="Lien hypertexte visité" xfId="12381" builtinId="9" hidden="1"/>
    <cellStyle name="Lien hypertexte visité" xfId="12379" builtinId="9" hidden="1"/>
    <cellStyle name="Lien hypertexte visité" xfId="12377" builtinId="9" hidden="1"/>
    <cellStyle name="Lien hypertexte visité" xfId="12375" builtinId="9" hidden="1"/>
    <cellStyle name="Lien hypertexte visité" xfId="12373" builtinId="9" hidden="1"/>
    <cellStyle name="Lien hypertexte visité" xfId="12371" builtinId="9" hidden="1"/>
    <cellStyle name="Lien hypertexte visité" xfId="12369" builtinId="9" hidden="1"/>
    <cellStyle name="Lien hypertexte visité" xfId="12367" builtinId="9" hidden="1"/>
    <cellStyle name="Lien hypertexte visité" xfId="12365" builtinId="9" hidden="1"/>
    <cellStyle name="Lien hypertexte visité" xfId="12363" builtinId="9" hidden="1"/>
    <cellStyle name="Lien hypertexte visité" xfId="12361" builtinId="9" hidden="1"/>
    <cellStyle name="Lien hypertexte visité" xfId="12359" builtinId="9" hidden="1"/>
    <cellStyle name="Lien hypertexte visité" xfId="12357" builtinId="9" hidden="1"/>
    <cellStyle name="Lien hypertexte visité" xfId="12355" builtinId="9" hidden="1"/>
    <cellStyle name="Lien hypertexte visité" xfId="12353" builtinId="9" hidden="1"/>
    <cellStyle name="Lien hypertexte visité" xfId="12351" builtinId="9" hidden="1"/>
    <cellStyle name="Lien hypertexte visité" xfId="12349" builtinId="9" hidden="1"/>
    <cellStyle name="Lien hypertexte visité" xfId="12347" builtinId="9" hidden="1"/>
    <cellStyle name="Lien hypertexte visité" xfId="12345" builtinId="9" hidden="1"/>
    <cellStyle name="Lien hypertexte visité" xfId="12343" builtinId="9" hidden="1"/>
    <cellStyle name="Lien hypertexte visité" xfId="12341" builtinId="9" hidden="1"/>
    <cellStyle name="Lien hypertexte visité" xfId="12339" builtinId="9" hidden="1"/>
    <cellStyle name="Lien hypertexte visité" xfId="12337" builtinId="9" hidden="1"/>
    <cellStyle name="Lien hypertexte visité" xfId="12335" builtinId="9" hidden="1"/>
    <cellStyle name="Lien hypertexte visité" xfId="12333" builtinId="9" hidden="1"/>
    <cellStyle name="Lien hypertexte visité" xfId="12331" builtinId="9" hidden="1"/>
    <cellStyle name="Lien hypertexte visité" xfId="12329" builtinId="9" hidden="1"/>
    <cellStyle name="Lien hypertexte visité" xfId="12327" builtinId="9" hidden="1"/>
    <cellStyle name="Lien hypertexte visité" xfId="12325" builtinId="9" hidden="1"/>
    <cellStyle name="Lien hypertexte visité" xfId="12323" builtinId="9" hidden="1"/>
    <cellStyle name="Lien hypertexte visité" xfId="12321" builtinId="9" hidden="1"/>
    <cellStyle name="Lien hypertexte visité" xfId="12319" builtinId="9" hidden="1"/>
    <cellStyle name="Lien hypertexte visité" xfId="12317" builtinId="9" hidden="1"/>
    <cellStyle name="Lien hypertexte visité" xfId="12315" builtinId="9" hidden="1"/>
    <cellStyle name="Lien hypertexte visité" xfId="12313" builtinId="9" hidden="1"/>
    <cellStyle name="Lien hypertexte visité" xfId="12311" builtinId="9" hidden="1"/>
    <cellStyle name="Lien hypertexte visité" xfId="12309" builtinId="9" hidden="1"/>
    <cellStyle name="Lien hypertexte visité" xfId="12307" builtinId="9" hidden="1"/>
    <cellStyle name="Lien hypertexte visité" xfId="12305" builtinId="9" hidden="1"/>
    <cellStyle name="Lien hypertexte visité" xfId="12303" builtinId="9" hidden="1"/>
    <cellStyle name="Lien hypertexte visité" xfId="12301" builtinId="9" hidden="1"/>
    <cellStyle name="Lien hypertexte visité" xfId="12299" builtinId="9" hidden="1"/>
    <cellStyle name="Lien hypertexte visité" xfId="12297" builtinId="9" hidden="1"/>
    <cellStyle name="Lien hypertexte visité" xfId="12295" builtinId="9" hidden="1"/>
    <cellStyle name="Lien hypertexte visité" xfId="12293" builtinId="9" hidden="1"/>
    <cellStyle name="Lien hypertexte visité" xfId="12291" builtinId="9" hidden="1"/>
    <cellStyle name="Lien hypertexte visité" xfId="12289" builtinId="9" hidden="1"/>
    <cellStyle name="Lien hypertexte visité" xfId="12287" builtinId="9" hidden="1"/>
    <cellStyle name="Lien hypertexte visité" xfId="12285" builtinId="9" hidden="1"/>
    <cellStyle name="Lien hypertexte visité" xfId="12283" builtinId="9" hidden="1"/>
    <cellStyle name="Lien hypertexte visité" xfId="12281" builtinId="9" hidden="1"/>
    <cellStyle name="Lien hypertexte visité" xfId="12279" builtinId="9" hidden="1"/>
    <cellStyle name="Lien hypertexte visité" xfId="12277" builtinId="9" hidden="1"/>
    <cellStyle name="Lien hypertexte visité" xfId="12275" builtinId="9" hidden="1"/>
    <cellStyle name="Lien hypertexte visité" xfId="12273" builtinId="9" hidden="1"/>
    <cellStyle name="Lien hypertexte visité" xfId="12271" builtinId="9" hidden="1"/>
    <cellStyle name="Lien hypertexte visité" xfId="12269" builtinId="9" hidden="1"/>
    <cellStyle name="Lien hypertexte visité" xfId="12267" builtinId="9" hidden="1"/>
    <cellStyle name="Lien hypertexte visité" xfId="12265" builtinId="9" hidden="1"/>
    <cellStyle name="Lien hypertexte visité" xfId="12263" builtinId="9" hidden="1"/>
    <cellStyle name="Lien hypertexte visité" xfId="12261" builtinId="9" hidden="1"/>
    <cellStyle name="Lien hypertexte visité" xfId="12259" builtinId="9" hidden="1"/>
    <cellStyle name="Lien hypertexte visité" xfId="12257" builtinId="9" hidden="1"/>
    <cellStyle name="Lien hypertexte visité" xfId="12255" builtinId="9" hidden="1"/>
    <cellStyle name="Lien hypertexte visité" xfId="12253" builtinId="9" hidden="1"/>
    <cellStyle name="Lien hypertexte visité" xfId="12251" builtinId="9" hidden="1"/>
    <cellStyle name="Lien hypertexte visité" xfId="12249" builtinId="9" hidden="1"/>
    <cellStyle name="Lien hypertexte visité" xfId="12247" builtinId="9" hidden="1"/>
    <cellStyle name="Lien hypertexte visité" xfId="12245" builtinId="9" hidden="1"/>
    <cellStyle name="Lien hypertexte visité" xfId="12243" builtinId="9" hidden="1"/>
    <cellStyle name="Lien hypertexte visité" xfId="12241" builtinId="9" hidden="1"/>
    <cellStyle name="Lien hypertexte visité" xfId="12239" builtinId="9" hidden="1"/>
    <cellStyle name="Lien hypertexte visité" xfId="12237" builtinId="9" hidden="1"/>
    <cellStyle name="Lien hypertexte visité" xfId="12235" builtinId="9" hidden="1"/>
    <cellStyle name="Lien hypertexte visité" xfId="12233" builtinId="9" hidden="1"/>
    <cellStyle name="Lien hypertexte visité" xfId="12231" builtinId="9" hidden="1"/>
    <cellStyle name="Lien hypertexte visité" xfId="12229" builtinId="9" hidden="1"/>
    <cellStyle name="Lien hypertexte visité" xfId="12227" builtinId="9" hidden="1"/>
    <cellStyle name="Lien hypertexte visité" xfId="12225" builtinId="9" hidden="1"/>
    <cellStyle name="Lien hypertexte visité" xfId="12223" builtinId="9" hidden="1"/>
    <cellStyle name="Lien hypertexte visité" xfId="12221" builtinId="9" hidden="1"/>
    <cellStyle name="Lien hypertexte visité" xfId="12219" builtinId="9" hidden="1"/>
    <cellStyle name="Lien hypertexte visité" xfId="12217" builtinId="9" hidden="1"/>
    <cellStyle name="Lien hypertexte visité" xfId="12215" builtinId="9" hidden="1"/>
    <cellStyle name="Lien hypertexte visité" xfId="12213" builtinId="9" hidden="1"/>
    <cellStyle name="Lien hypertexte visité" xfId="12211" builtinId="9" hidden="1"/>
    <cellStyle name="Lien hypertexte visité" xfId="12209" builtinId="9" hidden="1"/>
    <cellStyle name="Lien hypertexte visité" xfId="12207" builtinId="9" hidden="1"/>
    <cellStyle name="Lien hypertexte visité" xfId="12205" builtinId="9" hidden="1"/>
    <cellStyle name="Lien hypertexte visité" xfId="12203" builtinId="9" hidden="1"/>
    <cellStyle name="Lien hypertexte visité" xfId="12201" builtinId="9" hidden="1"/>
    <cellStyle name="Lien hypertexte visité" xfId="12199" builtinId="9" hidden="1"/>
    <cellStyle name="Lien hypertexte visité" xfId="12197" builtinId="9" hidden="1"/>
    <cellStyle name="Lien hypertexte visité" xfId="12195" builtinId="9" hidden="1"/>
    <cellStyle name="Lien hypertexte visité" xfId="12193" builtinId="9" hidden="1"/>
    <cellStyle name="Lien hypertexte visité" xfId="12191" builtinId="9" hidden="1"/>
    <cellStyle name="Lien hypertexte visité" xfId="12189" builtinId="9" hidden="1"/>
    <cellStyle name="Lien hypertexte visité" xfId="12187" builtinId="9" hidden="1"/>
    <cellStyle name="Lien hypertexte visité" xfId="12185" builtinId="9" hidden="1"/>
    <cellStyle name="Lien hypertexte visité" xfId="12183" builtinId="9" hidden="1"/>
    <cellStyle name="Lien hypertexte visité" xfId="12181" builtinId="9" hidden="1"/>
    <cellStyle name="Lien hypertexte visité" xfId="12179" builtinId="9" hidden="1"/>
    <cellStyle name="Lien hypertexte visité" xfId="12177" builtinId="9" hidden="1"/>
    <cellStyle name="Lien hypertexte visité" xfId="12175" builtinId="9" hidden="1"/>
    <cellStyle name="Lien hypertexte visité" xfId="12173" builtinId="9" hidden="1"/>
    <cellStyle name="Lien hypertexte visité" xfId="12171" builtinId="9" hidden="1"/>
    <cellStyle name="Lien hypertexte visité" xfId="12169" builtinId="9" hidden="1"/>
    <cellStyle name="Lien hypertexte visité" xfId="12167" builtinId="9" hidden="1"/>
    <cellStyle name="Lien hypertexte visité" xfId="12165" builtinId="9" hidden="1"/>
    <cellStyle name="Lien hypertexte visité" xfId="12163" builtinId="9" hidden="1"/>
    <cellStyle name="Lien hypertexte visité" xfId="12161" builtinId="9" hidden="1"/>
    <cellStyle name="Lien hypertexte visité" xfId="12159" builtinId="9" hidden="1"/>
    <cellStyle name="Lien hypertexte visité" xfId="12157" builtinId="9" hidden="1"/>
    <cellStyle name="Lien hypertexte visité" xfId="12155" builtinId="9" hidden="1"/>
    <cellStyle name="Lien hypertexte visité" xfId="12153" builtinId="9" hidden="1"/>
    <cellStyle name="Lien hypertexte visité" xfId="12151" builtinId="9" hidden="1"/>
    <cellStyle name="Lien hypertexte visité" xfId="12149" builtinId="9" hidden="1"/>
    <cellStyle name="Lien hypertexte visité" xfId="12147" builtinId="9" hidden="1"/>
    <cellStyle name="Lien hypertexte visité" xfId="12145" builtinId="9" hidden="1"/>
    <cellStyle name="Lien hypertexte visité" xfId="12143" builtinId="9" hidden="1"/>
    <cellStyle name="Lien hypertexte visité" xfId="12141" builtinId="9" hidden="1"/>
    <cellStyle name="Lien hypertexte visité" xfId="12139" builtinId="9" hidden="1"/>
    <cellStyle name="Lien hypertexte visité" xfId="12137" builtinId="9" hidden="1"/>
    <cellStyle name="Lien hypertexte visité" xfId="12135" builtinId="9" hidden="1"/>
    <cellStyle name="Lien hypertexte visité" xfId="12133" builtinId="9" hidden="1"/>
    <cellStyle name="Lien hypertexte visité" xfId="12131" builtinId="9" hidden="1"/>
    <cellStyle name="Lien hypertexte visité" xfId="12129" builtinId="9" hidden="1"/>
    <cellStyle name="Lien hypertexte visité" xfId="12127" builtinId="9" hidden="1"/>
    <cellStyle name="Lien hypertexte visité" xfId="12125" builtinId="9" hidden="1"/>
    <cellStyle name="Lien hypertexte visité" xfId="12123" builtinId="9" hidden="1"/>
    <cellStyle name="Lien hypertexte visité" xfId="12121" builtinId="9" hidden="1"/>
    <cellStyle name="Lien hypertexte visité" xfId="12119" builtinId="9" hidden="1"/>
    <cellStyle name="Lien hypertexte visité" xfId="12117" builtinId="9" hidden="1"/>
    <cellStyle name="Lien hypertexte visité" xfId="12115" builtinId="9" hidden="1"/>
    <cellStyle name="Lien hypertexte visité" xfId="12113" builtinId="9" hidden="1"/>
    <cellStyle name="Lien hypertexte visité" xfId="12111" builtinId="9" hidden="1"/>
    <cellStyle name="Lien hypertexte visité" xfId="12109" builtinId="9" hidden="1"/>
    <cellStyle name="Lien hypertexte visité" xfId="12107" builtinId="9" hidden="1"/>
    <cellStyle name="Lien hypertexte visité" xfId="12105" builtinId="9" hidden="1"/>
    <cellStyle name="Lien hypertexte visité" xfId="12103" builtinId="9" hidden="1"/>
    <cellStyle name="Lien hypertexte visité" xfId="12101" builtinId="9" hidden="1"/>
    <cellStyle name="Lien hypertexte visité" xfId="12099" builtinId="9" hidden="1"/>
    <cellStyle name="Lien hypertexte visité" xfId="12097" builtinId="9" hidden="1"/>
    <cellStyle name="Lien hypertexte visité" xfId="12095" builtinId="9" hidden="1"/>
    <cellStyle name="Lien hypertexte visité" xfId="12093" builtinId="9" hidden="1"/>
    <cellStyle name="Lien hypertexte visité" xfId="12091" builtinId="9" hidden="1"/>
    <cellStyle name="Lien hypertexte visité" xfId="12089" builtinId="9" hidden="1"/>
    <cellStyle name="Lien hypertexte visité" xfId="12087" builtinId="9" hidden="1"/>
    <cellStyle name="Lien hypertexte visité" xfId="12085" builtinId="9" hidden="1"/>
    <cellStyle name="Lien hypertexte visité" xfId="12083" builtinId="9" hidden="1"/>
    <cellStyle name="Lien hypertexte visité" xfId="12081" builtinId="9" hidden="1"/>
    <cellStyle name="Lien hypertexte visité" xfId="12079" builtinId="9" hidden="1"/>
    <cellStyle name="Lien hypertexte visité" xfId="12077" builtinId="9" hidden="1"/>
    <cellStyle name="Lien hypertexte visité" xfId="12075" builtinId="9" hidden="1"/>
    <cellStyle name="Lien hypertexte visité" xfId="12073" builtinId="9" hidden="1"/>
    <cellStyle name="Lien hypertexte visité" xfId="12071" builtinId="9" hidden="1"/>
    <cellStyle name="Lien hypertexte visité" xfId="12069" builtinId="9" hidden="1"/>
    <cellStyle name="Lien hypertexte visité" xfId="12067" builtinId="9" hidden="1"/>
    <cellStyle name="Lien hypertexte visité" xfId="12065" builtinId="9" hidden="1"/>
    <cellStyle name="Lien hypertexte visité" xfId="12063" builtinId="9" hidden="1"/>
    <cellStyle name="Lien hypertexte visité" xfId="12061" builtinId="9" hidden="1"/>
    <cellStyle name="Lien hypertexte visité" xfId="12059" builtinId="9" hidden="1"/>
    <cellStyle name="Lien hypertexte visité" xfId="12057" builtinId="9" hidden="1"/>
    <cellStyle name="Lien hypertexte visité" xfId="12055" builtinId="9" hidden="1"/>
    <cellStyle name="Lien hypertexte visité" xfId="12053" builtinId="9" hidden="1"/>
    <cellStyle name="Lien hypertexte visité" xfId="12051" builtinId="9" hidden="1"/>
    <cellStyle name="Lien hypertexte visité" xfId="12049" builtinId="9" hidden="1"/>
    <cellStyle name="Lien hypertexte visité" xfId="12047" builtinId="9" hidden="1"/>
    <cellStyle name="Lien hypertexte visité" xfId="12045" builtinId="9" hidden="1"/>
    <cellStyle name="Lien hypertexte visité" xfId="12043" builtinId="9" hidden="1"/>
    <cellStyle name="Lien hypertexte visité" xfId="12041" builtinId="9" hidden="1"/>
    <cellStyle name="Lien hypertexte visité" xfId="12039" builtinId="9" hidden="1"/>
    <cellStyle name="Lien hypertexte visité" xfId="12037" builtinId="9" hidden="1"/>
    <cellStyle name="Lien hypertexte visité" xfId="12035" builtinId="9" hidden="1"/>
    <cellStyle name="Lien hypertexte visité" xfId="12033" builtinId="9" hidden="1"/>
    <cellStyle name="Lien hypertexte visité" xfId="12031" builtinId="9" hidden="1"/>
    <cellStyle name="Lien hypertexte visité" xfId="12029" builtinId="9" hidden="1"/>
    <cellStyle name="Lien hypertexte visité" xfId="12027" builtinId="9" hidden="1"/>
    <cellStyle name="Lien hypertexte visité" xfId="12025" builtinId="9" hidden="1"/>
    <cellStyle name="Lien hypertexte visité" xfId="12023" builtinId="9" hidden="1"/>
    <cellStyle name="Lien hypertexte visité" xfId="12021" builtinId="9" hidden="1"/>
    <cellStyle name="Lien hypertexte visité" xfId="12019" builtinId="9" hidden="1"/>
    <cellStyle name="Lien hypertexte visité" xfId="12017" builtinId="9" hidden="1"/>
    <cellStyle name="Lien hypertexte visité" xfId="12015" builtinId="9" hidden="1"/>
    <cellStyle name="Lien hypertexte visité" xfId="12013" builtinId="9" hidden="1"/>
    <cellStyle name="Lien hypertexte visité" xfId="12011" builtinId="9" hidden="1"/>
    <cellStyle name="Lien hypertexte visité" xfId="12009" builtinId="9" hidden="1"/>
    <cellStyle name="Lien hypertexte visité" xfId="12007" builtinId="9" hidden="1"/>
    <cellStyle name="Lien hypertexte visité" xfId="12005" builtinId="9" hidden="1"/>
    <cellStyle name="Lien hypertexte visité" xfId="12003" builtinId="9" hidden="1"/>
    <cellStyle name="Lien hypertexte visité" xfId="12001" builtinId="9" hidden="1"/>
    <cellStyle name="Lien hypertexte visité" xfId="11999" builtinId="9" hidden="1"/>
    <cellStyle name="Lien hypertexte visité" xfId="11997" builtinId="9" hidden="1"/>
    <cellStyle name="Lien hypertexte visité" xfId="11995" builtinId="9" hidden="1"/>
    <cellStyle name="Lien hypertexte visité" xfId="11993" builtinId="9" hidden="1"/>
    <cellStyle name="Lien hypertexte visité" xfId="11991" builtinId="9" hidden="1"/>
    <cellStyle name="Lien hypertexte visité" xfId="11989" builtinId="9" hidden="1"/>
    <cellStyle name="Lien hypertexte visité" xfId="11987" builtinId="9" hidden="1"/>
    <cellStyle name="Lien hypertexte visité" xfId="11985" builtinId="9" hidden="1"/>
    <cellStyle name="Lien hypertexte visité" xfId="11983" builtinId="9" hidden="1"/>
    <cellStyle name="Lien hypertexte visité" xfId="11981" builtinId="9" hidden="1"/>
    <cellStyle name="Lien hypertexte visité" xfId="11979" builtinId="9" hidden="1"/>
    <cellStyle name="Lien hypertexte visité" xfId="11977" builtinId="9" hidden="1"/>
    <cellStyle name="Lien hypertexte visité" xfId="11975" builtinId="9" hidden="1"/>
    <cellStyle name="Lien hypertexte visité" xfId="11973" builtinId="9" hidden="1"/>
    <cellStyle name="Lien hypertexte visité" xfId="11971" builtinId="9" hidden="1"/>
    <cellStyle name="Lien hypertexte visité" xfId="11969" builtinId="9" hidden="1"/>
    <cellStyle name="Lien hypertexte visité" xfId="11967" builtinId="9" hidden="1"/>
    <cellStyle name="Lien hypertexte visité" xfId="11965" builtinId="9" hidden="1"/>
    <cellStyle name="Lien hypertexte visité" xfId="11963" builtinId="9" hidden="1"/>
    <cellStyle name="Lien hypertexte visité" xfId="11961" builtinId="9" hidden="1"/>
    <cellStyle name="Lien hypertexte visité" xfId="11959" builtinId="9" hidden="1"/>
    <cellStyle name="Lien hypertexte visité" xfId="11957" builtinId="9" hidden="1"/>
    <cellStyle name="Lien hypertexte visité" xfId="11955" builtinId="9" hidden="1"/>
    <cellStyle name="Lien hypertexte visité" xfId="11953" builtinId="9" hidden="1"/>
    <cellStyle name="Lien hypertexte visité" xfId="11951" builtinId="9" hidden="1"/>
    <cellStyle name="Lien hypertexte visité" xfId="11949" builtinId="9" hidden="1"/>
    <cellStyle name="Lien hypertexte visité" xfId="11947" builtinId="9" hidden="1"/>
    <cellStyle name="Lien hypertexte visité" xfId="11945" builtinId="9" hidden="1"/>
    <cellStyle name="Lien hypertexte visité" xfId="11943" builtinId="9" hidden="1"/>
    <cellStyle name="Lien hypertexte visité" xfId="11941" builtinId="9" hidden="1"/>
    <cellStyle name="Lien hypertexte visité" xfId="11939" builtinId="9" hidden="1"/>
    <cellStyle name="Lien hypertexte visité" xfId="11937" builtinId="9" hidden="1"/>
    <cellStyle name="Lien hypertexte visité" xfId="11935" builtinId="9" hidden="1"/>
    <cellStyle name="Lien hypertexte visité" xfId="11933" builtinId="9" hidden="1"/>
    <cellStyle name="Lien hypertexte visité" xfId="11931" builtinId="9" hidden="1"/>
    <cellStyle name="Lien hypertexte visité" xfId="11929" builtinId="9" hidden="1"/>
    <cellStyle name="Lien hypertexte visité" xfId="11927" builtinId="9" hidden="1"/>
    <cellStyle name="Lien hypertexte visité" xfId="11925" builtinId="9" hidden="1"/>
    <cellStyle name="Lien hypertexte visité" xfId="11923" builtinId="9" hidden="1"/>
    <cellStyle name="Lien hypertexte visité" xfId="11921" builtinId="9" hidden="1"/>
    <cellStyle name="Lien hypertexte visité" xfId="11919" builtinId="9" hidden="1"/>
    <cellStyle name="Lien hypertexte visité" xfId="11917" builtinId="9" hidden="1"/>
    <cellStyle name="Lien hypertexte visité" xfId="11915" builtinId="9" hidden="1"/>
    <cellStyle name="Lien hypertexte visité" xfId="11913" builtinId="9" hidden="1"/>
    <cellStyle name="Lien hypertexte visité" xfId="11911" builtinId="9" hidden="1"/>
    <cellStyle name="Lien hypertexte visité" xfId="11909" builtinId="9" hidden="1"/>
    <cellStyle name="Lien hypertexte visité" xfId="11907" builtinId="9" hidden="1"/>
    <cellStyle name="Lien hypertexte visité" xfId="11905" builtinId="9" hidden="1"/>
    <cellStyle name="Lien hypertexte visité" xfId="11903" builtinId="9" hidden="1"/>
    <cellStyle name="Lien hypertexte visité" xfId="11901" builtinId="9" hidden="1"/>
    <cellStyle name="Lien hypertexte visité" xfId="11899" builtinId="9" hidden="1"/>
    <cellStyle name="Lien hypertexte visité" xfId="11897" builtinId="9" hidden="1"/>
    <cellStyle name="Lien hypertexte visité" xfId="11895" builtinId="9" hidden="1"/>
    <cellStyle name="Lien hypertexte visité" xfId="11893" builtinId="9" hidden="1"/>
    <cellStyle name="Lien hypertexte visité" xfId="11891" builtinId="9" hidden="1"/>
    <cellStyle name="Lien hypertexte visité" xfId="11889" builtinId="9" hidden="1"/>
    <cellStyle name="Lien hypertexte visité" xfId="11887" builtinId="9" hidden="1"/>
    <cellStyle name="Lien hypertexte visité" xfId="11885" builtinId="9" hidden="1"/>
    <cellStyle name="Lien hypertexte visité" xfId="11883" builtinId="9" hidden="1"/>
    <cellStyle name="Lien hypertexte visité" xfId="11881" builtinId="9" hidden="1"/>
    <cellStyle name="Lien hypertexte visité" xfId="11879" builtinId="9" hidden="1"/>
    <cellStyle name="Lien hypertexte visité" xfId="11877" builtinId="9" hidden="1"/>
    <cellStyle name="Lien hypertexte visité" xfId="11875" builtinId="9" hidden="1"/>
    <cellStyle name="Lien hypertexte visité" xfId="11873" builtinId="9" hidden="1"/>
    <cellStyle name="Lien hypertexte visité" xfId="11871" builtinId="9" hidden="1"/>
    <cellStyle name="Lien hypertexte visité" xfId="11869" builtinId="9" hidden="1"/>
    <cellStyle name="Lien hypertexte visité" xfId="11867" builtinId="9" hidden="1"/>
    <cellStyle name="Lien hypertexte visité" xfId="11865" builtinId="9" hidden="1"/>
    <cellStyle name="Lien hypertexte visité" xfId="11863" builtinId="9" hidden="1"/>
    <cellStyle name="Lien hypertexte visité" xfId="11861" builtinId="9" hidden="1"/>
    <cellStyle name="Lien hypertexte visité" xfId="11859" builtinId="9" hidden="1"/>
    <cellStyle name="Lien hypertexte visité" xfId="11857" builtinId="9" hidden="1"/>
    <cellStyle name="Lien hypertexte visité" xfId="11855" builtinId="9" hidden="1"/>
    <cellStyle name="Lien hypertexte visité" xfId="11853" builtinId="9" hidden="1"/>
    <cellStyle name="Lien hypertexte visité" xfId="11851" builtinId="9" hidden="1"/>
    <cellStyle name="Lien hypertexte visité" xfId="11849" builtinId="9" hidden="1"/>
    <cellStyle name="Lien hypertexte visité" xfId="11847" builtinId="9" hidden="1"/>
    <cellStyle name="Lien hypertexte visité" xfId="11845" builtinId="9" hidden="1"/>
    <cellStyle name="Lien hypertexte visité" xfId="11843" builtinId="9" hidden="1"/>
    <cellStyle name="Lien hypertexte visité" xfId="11841" builtinId="9" hidden="1"/>
    <cellStyle name="Lien hypertexte visité" xfId="11839" builtinId="9" hidden="1"/>
    <cellStyle name="Lien hypertexte visité" xfId="11837" builtinId="9" hidden="1"/>
    <cellStyle name="Lien hypertexte visité" xfId="11835" builtinId="9" hidden="1"/>
    <cellStyle name="Lien hypertexte visité" xfId="11833" builtinId="9" hidden="1"/>
    <cellStyle name="Lien hypertexte visité" xfId="11831" builtinId="9" hidden="1"/>
    <cellStyle name="Lien hypertexte visité" xfId="11829" builtinId="9" hidden="1"/>
    <cellStyle name="Lien hypertexte visité" xfId="11827" builtinId="9" hidden="1"/>
    <cellStyle name="Lien hypertexte visité" xfId="11825" builtinId="9" hidden="1"/>
    <cellStyle name="Lien hypertexte visité" xfId="11823" builtinId="9" hidden="1"/>
    <cellStyle name="Lien hypertexte visité" xfId="11821" builtinId="9" hidden="1"/>
    <cellStyle name="Lien hypertexte visité" xfId="11819" builtinId="9" hidden="1"/>
    <cellStyle name="Lien hypertexte visité" xfId="11817" builtinId="9" hidden="1"/>
    <cellStyle name="Lien hypertexte visité" xfId="11815" builtinId="9" hidden="1"/>
    <cellStyle name="Lien hypertexte visité" xfId="11813" builtinId="9" hidden="1"/>
    <cellStyle name="Lien hypertexte visité" xfId="11811" builtinId="9" hidden="1"/>
    <cellStyle name="Lien hypertexte visité" xfId="11809" builtinId="9" hidden="1"/>
    <cellStyle name="Lien hypertexte visité" xfId="11807" builtinId="9" hidden="1"/>
    <cellStyle name="Lien hypertexte visité" xfId="11805" builtinId="9" hidden="1"/>
    <cellStyle name="Lien hypertexte visité" xfId="11803" builtinId="9" hidden="1"/>
    <cellStyle name="Lien hypertexte visité" xfId="11801" builtinId="9" hidden="1"/>
    <cellStyle name="Lien hypertexte visité" xfId="11799" builtinId="9" hidden="1"/>
    <cellStyle name="Lien hypertexte visité" xfId="11797" builtinId="9" hidden="1"/>
    <cellStyle name="Lien hypertexte visité" xfId="11795" builtinId="9" hidden="1"/>
    <cellStyle name="Lien hypertexte visité" xfId="11793" builtinId="9" hidden="1"/>
    <cellStyle name="Lien hypertexte visité" xfId="11791" builtinId="9" hidden="1"/>
    <cellStyle name="Lien hypertexte visité" xfId="11789" builtinId="9" hidden="1"/>
    <cellStyle name="Lien hypertexte visité" xfId="11787" builtinId="9" hidden="1"/>
    <cellStyle name="Lien hypertexte visité" xfId="11785" builtinId="9" hidden="1"/>
    <cellStyle name="Lien hypertexte visité" xfId="11783" builtinId="9" hidden="1"/>
    <cellStyle name="Lien hypertexte visité" xfId="11781" builtinId="9" hidden="1"/>
    <cellStyle name="Lien hypertexte visité" xfId="11779" builtinId="9" hidden="1"/>
    <cellStyle name="Lien hypertexte visité" xfId="11777" builtinId="9" hidden="1"/>
    <cellStyle name="Lien hypertexte visité" xfId="11775" builtinId="9" hidden="1"/>
    <cellStyle name="Lien hypertexte visité" xfId="11773" builtinId="9" hidden="1"/>
    <cellStyle name="Lien hypertexte visité" xfId="11771" builtinId="9" hidden="1"/>
    <cellStyle name="Lien hypertexte visité" xfId="11769" builtinId="9" hidden="1"/>
    <cellStyle name="Lien hypertexte visité" xfId="11767" builtinId="9" hidden="1"/>
    <cellStyle name="Lien hypertexte visité" xfId="11765" builtinId="9" hidden="1"/>
    <cellStyle name="Lien hypertexte visité" xfId="11763" builtinId="9" hidden="1"/>
    <cellStyle name="Lien hypertexte visité" xfId="11761" builtinId="9" hidden="1"/>
    <cellStyle name="Lien hypertexte visité" xfId="11759" builtinId="9" hidden="1"/>
    <cellStyle name="Lien hypertexte visité" xfId="11757" builtinId="9" hidden="1"/>
    <cellStyle name="Lien hypertexte visité" xfId="11755" builtinId="9" hidden="1"/>
    <cellStyle name="Lien hypertexte visité" xfId="11753" builtinId="9" hidden="1"/>
    <cellStyle name="Lien hypertexte visité" xfId="11751" builtinId="9" hidden="1"/>
    <cellStyle name="Lien hypertexte visité" xfId="11749" builtinId="9" hidden="1"/>
    <cellStyle name="Lien hypertexte visité" xfId="11747" builtinId="9" hidden="1"/>
    <cellStyle name="Lien hypertexte visité" xfId="11745" builtinId="9" hidden="1"/>
    <cellStyle name="Lien hypertexte visité" xfId="11743" builtinId="9" hidden="1"/>
    <cellStyle name="Lien hypertexte visité" xfId="11741" builtinId="9" hidden="1"/>
    <cellStyle name="Lien hypertexte visité" xfId="11739" builtinId="9" hidden="1"/>
    <cellStyle name="Lien hypertexte visité" xfId="11737" builtinId="9" hidden="1"/>
    <cellStyle name="Lien hypertexte visité" xfId="11735" builtinId="9" hidden="1"/>
    <cellStyle name="Lien hypertexte visité" xfId="11733" builtinId="9" hidden="1"/>
    <cellStyle name="Lien hypertexte visité" xfId="11731" builtinId="9" hidden="1"/>
    <cellStyle name="Lien hypertexte visité" xfId="11729" builtinId="9" hidden="1"/>
    <cellStyle name="Lien hypertexte visité" xfId="11727" builtinId="9" hidden="1"/>
    <cellStyle name="Lien hypertexte visité" xfId="11725" builtinId="9" hidden="1"/>
    <cellStyle name="Lien hypertexte visité" xfId="11723" builtinId="9" hidden="1"/>
    <cellStyle name="Lien hypertexte visité" xfId="11721" builtinId="9" hidden="1"/>
    <cellStyle name="Lien hypertexte visité" xfId="11719" builtinId="9" hidden="1"/>
    <cellStyle name="Lien hypertexte visité" xfId="11717" builtinId="9" hidden="1"/>
    <cellStyle name="Lien hypertexte visité" xfId="11715" builtinId="9" hidden="1"/>
    <cellStyle name="Lien hypertexte visité" xfId="11713" builtinId="9" hidden="1"/>
    <cellStyle name="Lien hypertexte visité" xfId="11711" builtinId="9" hidden="1"/>
    <cellStyle name="Lien hypertexte visité" xfId="11709" builtinId="9" hidden="1"/>
    <cellStyle name="Lien hypertexte visité" xfId="11707" builtinId="9" hidden="1"/>
    <cellStyle name="Lien hypertexte visité" xfId="11705" builtinId="9" hidden="1"/>
    <cellStyle name="Lien hypertexte visité" xfId="11703" builtinId="9" hidden="1"/>
    <cellStyle name="Lien hypertexte visité" xfId="11701" builtinId="9" hidden="1"/>
    <cellStyle name="Lien hypertexte visité" xfId="11699" builtinId="9" hidden="1"/>
    <cellStyle name="Lien hypertexte visité" xfId="11697" builtinId="9" hidden="1"/>
    <cellStyle name="Lien hypertexte visité" xfId="11695" builtinId="9" hidden="1"/>
    <cellStyle name="Lien hypertexte visité" xfId="11693" builtinId="9" hidden="1"/>
    <cellStyle name="Lien hypertexte visité" xfId="11691" builtinId="9" hidden="1"/>
    <cellStyle name="Lien hypertexte visité" xfId="11689" builtinId="9" hidden="1"/>
    <cellStyle name="Lien hypertexte visité" xfId="11687" builtinId="9" hidden="1"/>
    <cellStyle name="Lien hypertexte visité" xfId="11685" builtinId="9" hidden="1"/>
    <cellStyle name="Lien hypertexte visité" xfId="11683" builtinId="9" hidden="1"/>
    <cellStyle name="Lien hypertexte visité" xfId="11681" builtinId="9" hidden="1"/>
    <cellStyle name="Lien hypertexte visité" xfId="11679" builtinId="9" hidden="1"/>
    <cellStyle name="Lien hypertexte visité" xfId="11677" builtinId="9" hidden="1"/>
    <cellStyle name="Lien hypertexte visité" xfId="11675" builtinId="9" hidden="1"/>
    <cellStyle name="Lien hypertexte visité" xfId="11673" builtinId="9" hidden="1"/>
    <cellStyle name="Lien hypertexte visité" xfId="11671" builtinId="9" hidden="1"/>
    <cellStyle name="Lien hypertexte visité" xfId="11669" builtinId="9" hidden="1"/>
    <cellStyle name="Lien hypertexte visité" xfId="11667" builtinId="9" hidden="1"/>
    <cellStyle name="Lien hypertexte visité" xfId="11665" builtinId="9" hidden="1"/>
    <cellStyle name="Lien hypertexte visité" xfId="11663" builtinId="9" hidden="1"/>
    <cellStyle name="Lien hypertexte visité" xfId="11661" builtinId="9" hidden="1"/>
    <cellStyle name="Lien hypertexte visité" xfId="11659" builtinId="9" hidden="1"/>
    <cellStyle name="Lien hypertexte visité" xfId="11657" builtinId="9" hidden="1"/>
    <cellStyle name="Lien hypertexte visité" xfId="11655" builtinId="9" hidden="1"/>
    <cellStyle name="Lien hypertexte visité" xfId="11653" builtinId="9" hidden="1"/>
    <cellStyle name="Lien hypertexte visité" xfId="11651" builtinId="9" hidden="1"/>
    <cellStyle name="Lien hypertexte visité" xfId="11649" builtinId="9" hidden="1"/>
    <cellStyle name="Lien hypertexte visité" xfId="11647" builtinId="9" hidden="1"/>
    <cellStyle name="Lien hypertexte visité" xfId="11645" builtinId="9" hidden="1"/>
    <cellStyle name="Lien hypertexte visité" xfId="11643" builtinId="9" hidden="1"/>
    <cellStyle name="Lien hypertexte visité" xfId="11641" builtinId="9" hidden="1"/>
    <cellStyle name="Lien hypertexte visité" xfId="11639" builtinId="9" hidden="1"/>
    <cellStyle name="Lien hypertexte visité" xfId="11637" builtinId="9" hidden="1"/>
    <cellStyle name="Lien hypertexte visité" xfId="11635" builtinId="9" hidden="1"/>
    <cellStyle name="Lien hypertexte visité" xfId="11633" builtinId="9" hidden="1"/>
    <cellStyle name="Lien hypertexte visité" xfId="11631" builtinId="9" hidden="1"/>
    <cellStyle name="Lien hypertexte visité" xfId="11629" builtinId="9" hidden="1"/>
    <cellStyle name="Lien hypertexte visité" xfId="11627" builtinId="9" hidden="1"/>
    <cellStyle name="Lien hypertexte visité" xfId="11625" builtinId="9" hidden="1"/>
    <cellStyle name="Lien hypertexte visité" xfId="11623" builtinId="9" hidden="1"/>
    <cellStyle name="Lien hypertexte visité" xfId="11621" builtinId="9" hidden="1"/>
    <cellStyle name="Lien hypertexte visité" xfId="11619" builtinId="9" hidden="1"/>
    <cellStyle name="Lien hypertexte visité" xfId="11617" builtinId="9" hidden="1"/>
    <cellStyle name="Lien hypertexte visité" xfId="11615" builtinId="9" hidden="1"/>
    <cellStyle name="Lien hypertexte visité" xfId="11613" builtinId="9" hidden="1"/>
    <cellStyle name="Lien hypertexte visité" xfId="11611" builtinId="9" hidden="1"/>
    <cellStyle name="Lien hypertexte visité" xfId="11609" builtinId="9" hidden="1"/>
    <cellStyle name="Lien hypertexte visité" xfId="11607" builtinId="9" hidden="1"/>
    <cellStyle name="Lien hypertexte visité" xfId="11605" builtinId="9" hidden="1"/>
    <cellStyle name="Lien hypertexte visité" xfId="11603" builtinId="9" hidden="1"/>
    <cellStyle name="Lien hypertexte visité" xfId="11601" builtinId="9" hidden="1"/>
    <cellStyle name="Lien hypertexte visité" xfId="11599" builtinId="9" hidden="1"/>
    <cellStyle name="Lien hypertexte visité" xfId="11597" builtinId="9" hidden="1"/>
    <cellStyle name="Lien hypertexte visité" xfId="11595" builtinId="9" hidden="1"/>
    <cellStyle name="Lien hypertexte visité" xfId="11593" builtinId="9" hidden="1"/>
    <cellStyle name="Lien hypertexte visité" xfId="11591" builtinId="9" hidden="1"/>
    <cellStyle name="Lien hypertexte visité" xfId="11589" builtinId="9" hidden="1"/>
    <cellStyle name="Lien hypertexte visité" xfId="11587" builtinId="9" hidden="1"/>
    <cellStyle name="Lien hypertexte visité" xfId="11585" builtinId="9" hidden="1"/>
    <cellStyle name="Lien hypertexte visité" xfId="11583" builtinId="9" hidden="1"/>
    <cellStyle name="Lien hypertexte visité" xfId="11581" builtinId="9" hidden="1"/>
    <cellStyle name="Lien hypertexte visité" xfId="11579" builtinId="9" hidden="1"/>
    <cellStyle name="Lien hypertexte visité" xfId="11577" builtinId="9" hidden="1"/>
    <cellStyle name="Lien hypertexte visité" xfId="11575" builtinId="9" hidden="1"/>
    <cellStyle name="Lien hypertexte visité" xfId="11573" builtinId="9" hidden="1"/>
    <cellStyle name="Lien hypertexte visité" xfId="11571" builtinId="9" hidden="1"/>
    <cellStyle name="Lien hypertexte visité" xfId="11569" builtinId="9" hidden="1"/>
    <cellStyle name="Lien hypertexte visité" xfId="11567" builtinId="9" hidden="1"/>
    <cellStyle name="Lien hypertexte visité" xfId="11565" builtinId="9" hidden="1"/>
    <cellStyle name="Lien hypertexte visité" xfId="11563" builtinId="9" hidden="1"/>
    <cellStyle name="Lien hypertexte visité" xfId="11561" builtinId="9" hidden="1"/>
    <cellStyle name="Lien hypertexte visité" xfId="11559" builtinId="9" hidden="1"/>
    <cellStyle name="Lien hypertexte visité" xfId="11557" builtinId="9" hidden="1"/>
    <cellStyle name="Lien hypertexte visité" xfId="11555" builtinId="9" hidden="1"/>
    <cellStyle name="Lien hypertexte visité" xfId="11553" builtinId="9" hidden="1"/>
    <cellStyle name="Lien hypertexte visité" xfId="11551" builtinId="9" hidden="1"/>
    <cellStyle name="Lien hypertexte visité" xfId="11549" builtinId="9" hidden="1"/>
    <cellStyle name="Lien hypertexte visité" xfId="11547" builtinId="9" hidden="1"/>
    <cellStyle name="Lien hypertexte visité" xfId="11545" builtinId="9" hidden="1"/>
    <cellStyle name="Lien hypertexte visité" xfId="11543" builtinId="9" hidden="1"/>
    <cellStyle name="Lien hypertexte visité" xfId="11541" builtinId="9" hidden="1"/>
    <cellStyle name="Lien hypertexte visité" xfId="11539" builtinId="9" hidden="1"/>
    <cellStyle name="Lien hypertexte visité" xfId="11537" builtinId="9" hidden="1"/>
    <cellStyle name="Lien hypertexte visité" xfId="11535" builtinId="9" hidden="1"/>
    <cellStyle name="Lien hypertexte visité" xfId="11533" builtinId="9" hidden="1"/>
    <cellStyle name="Lien hypertexte visité" xfId="11531" builtinId="9" hidden="1"/>
    <cellStyle name="Lien hypertexte visité" xfId="11529" builtinId="9" hidden="1"/>
    <cellStyle name="Lien hypertexte visité" xfId="11527" builtinId="9" hidden="1"/>
    <cellStyle name="Lien hypertexte visité" xfId="11525" builtinId="9" hidden="1"/>
    <cellStyle name="Lien hypertexte visité" xfId="11523" builtinId="9" hidden="1"/>
    <cellStyle name="Lien hypertexte visité" xfId="11521" builtinId="9" hidden="1"/>
    <cellStyle name="Lien hypertexte visité" xfId="11519" builtinId="9" hidden="1"/>
    <cellStyle name="Lien hypertexte visité" xfId="11517" builtinId="9" hidden="1"/>
    <cellStyle name="Lien hypertexte visité" xfId="11515" builtinId="9" hidden="1"/>
    <cellStyle name="Lien hypertexte visité" xfId="11513" builtinId="9" hidden="1"/>
    <cellStyle name="Lien hypertexte visité" xfId="11511" builtinId="9" hidden="1"/>
    <cellStyle name="Lien hypertexte visité" xfId="11509" builtinId="9" hidden="1"/>
    <cellStyle name="Lien hypertexte visité" xfId="11507" builtinId="9" hidden="1"/>
    <cellStyle name="Lien hypertexte visité" xfId="11505" builtinId="9" hidden="1"/>
    <cellStyle name="Lien hypertexte visité" xfId="11503" builtinId="9" hidden="1"/>
    <cellStyle name="Lien hypertexte visité" xfId="11501" builtinId="9" hidden="1"/>
    <cellStyle name="Lien hypertexte visité" xfId="11499" builtinId="9" hidden="1"/>
    <cellStyle name="Lien hypertexte visité" xfId="11497" builtinId="9" hidden="1"/>
    <cellStyle name="Lien hypertexte visité" xfId="11495" builtinId="9" hidden="1"/>
    <cellStyle name="Lien hypertexte visité" xfId="11493" builtinId="9" hidden="1"/>
    <cellStyle name="Lien hypertexte visité" xfId="11491" builtinId="9" hidden="1"/>
    <cellStyle name="Lien hypertexte visité" xfId="11489" builtinId="9" hidden="1"/>
    <cellStyle name="Lien hypertexte visité" xfId="11487" builtinId="9" hidden="1"/>
    <cellStyle name="Lien hypertexte visité" xfId="11485" builtinId="9" hidden="1"/>
    <cellStyle name="Lien hypertexte visité" xfId="11483" builtinId="9" hidden="1"/>
    <cellStyle name="Lien hypertexte visité" xfId="11481" builtinId="9" hidden="1"/>
    <cellStyle name="Lien hypertexte visité" xfId="11479" builtinId="9" hidden="1"/>
    <cellStyle name="Lien hypertexte visité" xfId="11477" builtinId="9" hidden="1"/>
    <cellStyle name="Lien hypertexte visité" xfId="11475" builtinId="9" hidden="1"/>
    <cellStyle name="Lien hypertexte visité" xfId="11473" builtinId="9" hidden="1"/>
    <cellStyle name="Lien hypertexte visité" xfId="11471" builtinId="9" hidden="1"/>
    <cellStyle name="Lien hypertexte visité" xfId="11469" builtinId="9" hidden="1"/>
    <cellStyle name="Lien hypertexte visité" xfId="11467" builtinId="9" hidden="1"/>
    <cellStyle name="Lien hypertexte visité" xfId="11465" builtinId="9" hidden="1"/>
    <cellStyle name="Lien hypertexte visité" xfId="11463" builtinId="9" hidden="1"/>
    <cellStyle name="Lien hypertexte visité" xfId="11461" builtinId="9" hidden="1"/>
    <cellStyle name="Lien hypertexte visité" xfId="11459" builtinId="9" hidden="1"/>
    <cellStyle name="Lien hypertexte visité" xfId="11457" builtinId="9" hidden="1"/>
    <cellStyle name="Lien hypertexte visité" xfId="11455" builtinId="9" hidden="1"/>
    <cellStyle name="Lien hypertexte visité" xfId="11453" builtinId="9" hidden="1"/>
    <cellStyle name="Lien hypertexte visité" xfId="11451" builtinId="9" hidden="1"/>
    <cellStyle name="Lien hypertexte visité" xfId="11449" builtinId="9" hidden="1"/>
    <cellStyle name="Lien hypertexte visité" xfId="11447" builtinId="9" hidden="1"/>
    <cellStyle name="Lien hypertexte visité" xfId="11445" builtinId="9" hidden="1"/>
    <cellStyle name="Lien hypertexte visité" xfId="11443" builtinId="9" hidden="1"/>
    <cellStyle name="Lien hypertexte visité" xfId="11441" builtinId="9" hidden="1"/>
    <cellStyle name="Lien hypertexte visité" xfId="11439" builtinId="9" hidden="1"/>
    <cellStyle name="Lien hypertexte visité" xfId="11437" builtinId="9" hidden="1"/>
    <cellStyle name="Lien hypertexte visité" xfId="11435" builtinId="9" hidden="1"/>
    <cellStyle name="Lien hypertexte visité" xfId="11433" builtinId="9" hidden="1"/>
    <cellStyle name="Lien hypertexte visité" xfId="11431" builtinId="9" hidden="1"/>
    <cellStyle name="Lien hypertexte visité" xfId="11429" builtinId="9" hidden="1"/>
    <cellStyle name="Lien hypertexte visité" xfId="11427" builtinId="9" hidden="1"/>
    <cellStyle name="Lien hypertexte visité" xfId="11425" builtinId="9" hidden="1"/>
    <cellStyle name="Lien hypertexte visité" xfId="11423" builtinId="9" hidden="1"/>
    <cellStyle name="Lien hypertexte visité" xfId="11421" builtinId="9" hidden="1"/>
    <cellStyle name="Lien hypertexte visité" xfId="11419" builtinId="9" hidden="1"/>
    <cellStyle name="Lien hypertexte visité" xfId="11417" builtinId="9" hidden="1"/>
    <cellStyle name="Lien hypertexte visité" xfId="11415" builtinId="9" hidden="1"/>
    <cellStyle name="Lien hypertexte visité" xfId="11413" builtinId="9" hidden="1"/>
    <cellStyle name="Lien hypertexte visité" xfId="11411" builtinId="9" hidden="1"/>
    <cellStyle name="Lien hypertexte visité" xfId="11409" builtinId="9" hidden="1"/>
    <cellStyle name="Lien hypertexte visité" xfId="11407" builtinId="9" hidden="1"/>
    <cellStyle name="Lien hypertexte visité" xfId="11405" builtinId="9" hidden="1"/>
    <cellStyle name="Lien hypertexte visité" xfId="11403" builtinId="9" hidden="1"/>
    <cellStyle name="Lien hypertexte visité" xfId="11401" builtinId="9" hidden="1"/>
    <cellStyle name="Lien hypertexte visité" xfId="11399" builtinId="9" hidden="1"/>
    <cellStyle name="Lien hypertexte visité" xfId="11397" builtinId="9" hidden="1"/>
    <cellStyle name="Lien hypertexte visité" xfId="11395" builtinId="9" hidden="1"/>
    <cellStyle name="Lien hypertexte visité" xfId="11393" builtinId="9" hidden="1"/>
    <cellStyle name="Lien hypertexte visité" xfId="11391" builtinId="9" hidden="1"/>
    <cellStyle name="Lien hypertexte visité" xfId="11389" builtinId="9" hidden="1"/>
    <cellStyle name="Lien hypertexte visité" xfId="11387" builtinId="9" hidden="1"/>
    <cellStyle name="Lien hypertexte visité" xfId="11385" builtinId="9" hidden="1"/>
    <cellStyle name="Lien hypertexte visité" xfId="11383" builtinId="9" hidden="1"/>
    <cellStyle name="Lien hypertexte visité" xfId="11381" builtinId="9" hidden="1"/>
    <cellStyle name="Lien hypertexte visité" xfId="11379" builtinId="9" hidden="1"/>
    <cellStyle name="Lien hypertexte visité" xfId="11377" builtinId="9" hidden="1"/>
    <cellStyle name="Lien hypertexte visité" xfId="11375" builtinId="9" hidden="1"/>
    <cellStyle name="Lien hypertexte visité" xfId="11373" builtinId="9" hidden="1"/>
    <cellStyle name="Lien hypertexte visité" xfId="11371" builtinId="9" hidden="1"/>
    <cellStyle name="Lien hypertexte visité" xfId="11369" builtinId="9" hidden="1"/>
    <cellStyle name="Lien hypertexte visité" xfId="11367" builtinId="9" hidden="1"/>
    <cellStyle name="Lien hypertexte visité" xfId="11365" builtinId="9" hidden="1"/>
    <cellStyle name="Lien hypertexte visité" xfId="11363" builtinId="9" hidden="1"/>
    <cellStyle name="Lien hypertexte visité" xfId="11361" builtinId="9" hidden="1"/>
    <cellStyle name="Lien hypertexte visité" xfId="11359" builtinId="9" hidden="1"/>
    <cellStyle name="Lien hypertexte visité" xfId="11357" builtinId="9" hidden="1"/>
    <cellStyle name="Lien hypertexte visité" xfId="11355" builtinId="9" hidden="1"/>
    <cellStyle name="Lien hypertexte visité" xfId="11353" builtinId="9" hidden="1"/>
    <cellStyle name="Lien hypertexte visité" xfId="11351" builtinId="9" hidden="1"/>
    <cellStyle name="Lien hypertexte visité" xfId="11349" builtinId="9" hidden="1"/>
    <cellStyle name="Lien hypertexte visité" xfId="11347" builtinId="9" hidden="1"/>
    <cellStyle name="Lien hypertexte visité" xfId="11345" builtinId="9" hidden="1"/>
    <cellStyle name="Lien hypertexte visité" xfId="11343" builtinId="9" hidden="1"/>
    <cellStyle name="Lien hypertexte visité" xfId="11341" builtinId="9" hidden="1"/>
    <cellStyle name="Lien hypertexte visité" xfId="11339" builtinId="9" hidden="1"/>
    <cellStyle name="Lien hypertexte visité" xfId="11337" builtinId="9" hidden="1"/>
    <cellStyle name="Lien hypertexte visité" xfId="11335" builtinId="9" hidden="1"/>
    <cellStyle name="Lien hypertexte visité" xfId="11333" builtinId="9" hidden="1"/>
    <cellStyle name="Lien hypertexte visité" xfId="11331" builtinId="9" hidden="1"/>
    <cellStyle name="Lien hypertexte visité" xfId="11329" builtinId="9" hidden="1"/>
    <cellStyle name="Lien hypertexte visité" xfId="11327" builtinId="9" hidden="1"/>
    <cellStyle name="Lien hypertexte visité" xfId="11325" builtinId="9" hidden="1"/>
    <cellStyle name="Lien hypertexte visité" xfId="11323" builtinId="9" hidden="1"/>
    <cellStyle name="Lien hypertexte visité" xfId="11321" builtinId="9" hidden="1"/>
    <cellStyle name="Lien hypertexte visité" xfId="11319" builtinId="9" hidden="1"/>
    <cellStyle name="Lien hypertexte visité" xfId="11317" builtinId="9" hidden="1"/>
    <cellStyle name="Lien hypertexte visité" xfId="11315" builtinId="9" hidden="1"/>
    <cellStyle name="Lien hypertexte visité" xfId="11313" builtinId="9" hidden="1"/>
    <cellStyle name="Lien hypertexte visité" xfId="11311" builtinId="9" hidden="1"/>
    <cellStyle name="Lien hypertexte visité" xfId="11309" builtinId="9" hidden="1"/>
    <cellStyle name="Lien hypertexte visité" xfId="11307" builtinId="9" hidden="1"/>
    <cellStyle name="Lien hypertexte visité" xfId="11305" builtinId="9" hidden="1"/>
    <cellStyle name="Lien hypertexte visité" xfId="11303" builtinId="9" hidden="1"/>
    <cellStyle name="Lien hypertexte visité" xfId="11301" builtinId="9" hidden="1"/>
    <cellStyle name="Lien hypertexte visité" xfId="11299" builtinId="9" hidden="1"/>
    <cellStyle name="Lien hypertexte visité" xfId="11297" builtinId="9" hidden="1"/>
    <cellStyle name="Lien hypertexte visité" xfId="11295" builtinId="9" hidden="1"/>
    <cellStyle name="Lien hypertexte visité" xfId="11293" builtinId="9" hidden="1"/>
    <cellStyle name="Lien hypertexte visité" xfId="11291" builtinId="9" hidden="1"/>
    <cellStyle name="Lien hypertexte visité" xfId="11289" builtinId="9" hidden="1"/>
    <cellStyle name="Lien hypertexte visité" xfId="11287" builtinId="9" hidden="1"/>
    <cellStyle name="Lien hypertexte visité" xfId="11285" builtinId="9" hidden="1"/>
    <cellStyle name="Lien hypertexte visité" xfId="11283" builtinId="9" hidden="1"/>
    <cellStyle name="Lien hypertexte visité" xfId="11281" builtinId="9" hidden="1"/>
    <cellStyle name="Lien hypertexte visité" xfId="11279" builtinId="9" hidden="1"/>
    <cellStyle name="Lien hypertexte visité" xfId="11277" builtinId="9" hidden="1"/>
    <cellStyle name="Lien hypertexte visité" xfId="11275" builtinId="9" hidden="1"/>
    <cellStyle name="Lien hypertexte visité" xfId="11273" builtinId="9" hidden="1"/>
    <cellStyle name="Lien hypertexte visité" xfId="11271" builtinId="9" hidden="1"/>
    <cellStyle name="Lien hypertexte visité" xfId="11269" builtinId="9" hidden="1"/>
    <cellStyle name="Lien hypertexte visité" xfId="11267" builtinId="9" hidden="1"/>
    <cellStyle name="Lien hypertexte visité" xfId="11265" builtinId="9" hidden="1"/>
    <cellStyle name="Lien hypertexte visité" xfId="11263" builtinId="9" hidden="1"/>
    <cellStyle name="Lien hypertexte visité" xfId="11261" builtinId="9" hidden="1"/>
    <cellStyle name="Lien hypertexte visité" xfId="11259" builtinId="9" hidden="1"/>
    <cellStyle name="Lien hypertexte visité" xfId="11257" builtinId="9" hidden="1"/>
    <cellStyle name="Lien hypertexte visité" xfId="11255" builtinId="9" hidden="1"/>
    <cellStyle name="Lien hypertexte visité" xfId="11253" builtinId="9" hidden="1"/>
    <cellStyle name="Lien hypertexte visité" xfId="11251" builtinId="9" hidden="1"/>
    <cellStyle name="Lien hypertexte visité" xfId="11249" builtinId="9" hidden="1"/>
    <cellStyle name="Lien hypertexte visité" xfId="11247" builtinId="9" hidden="1"/>
    <cellStyle name="Lien hypertexte visité" xfId="11245" builtinId="9" hidden="1"/>
    <cellStyle name="Lien hypertexte visité" xfId="11243" builtinId="9" hidden="1"/>
    <cellStyle name="Lien hypertexte visité" xfId="11241" builtinId="9" hidden="1"/>
    <cellStyle name="Lien hypertexte visité" xfId="11239" builtinId="9" hidden="1"/>
    <cellStyle name="Lien hypertexte visité" xfId="11237" builtinId="9" hidden="1"/>
    <cellStyle name="Lien hypertexte visité" xfId="11235" builtinId="9" hidden="1"/>
    <cellStyle name="Lien hypertexte visité" xfId="11233" builtinId="9" hidden="1"/>
    <cellStyle name="Lien hypertexte visité" xfId="11231" builtinId="9" hidden="1"/>
    <cellStyle name="Lien hypertexte visité" xfId="11229" builtinId="9" hidden="1"/>
    <cellStyle name="Lien hypertexte visité" xfId="11227" builtinId="9" hidden="1"/>
    <cellStyle name="Lien hypertexte visité" xfId="11225" builtinId="9" hidden="1"/>
    <cellStyle name="Lien hypertexte visité" xfId="11223" builtinId="9" hidden="1"/>
    <cellStyle name="Lien hypertexte visité" xfId="11221" builtinId="9" hidden="1"/>
    <cellStyle name="Lien hypertexte visité" xfId="11219" builtinId="9" hidden="1"/>
    <cellStyle name="Lien hypertexte visité" xfId="11217" builtinId="9" hidden="1"/>
    <cellStyle name="Lien hypertexte visité" xfId="11215" builtinId="9" hidden="1"/>
    <cellStyle name="Lien hypertexte visité" xfId="11213" builtinId="9" hidden="1"/>
    <cellStyle name="Lien hypertexte visité" xfId="11211" builtinId="9" hidden="1"/>
    <cellStyle name="Lien hypertexte visité" xfId="11209" builtinId="9" hidden="1"/>
    <cellStyle name="Lien hypertexte visité" xfId="11207" builtinId="9" hidden="1"/>
    <cellStyle name="Lien hypertexte visité" xfId="11205" builtinId="9" hidden="1"/>
    <cellStyle name="Lien hypertexte visité" xfId="11203" builtinId="9" hidden="1"/>
    <cellStyle name="Lien hypertexte visité" xfId="11201" builtinId="9" hidden="1"/>
    <cellStyle name="Lien hypertexte visité" xfId="11199" builtinId="9" hidden="1"/>
    <cellStyle name="Lien hypertexte visité" xfId="11197" builtinId="9" hidden="1"/>
    <cellStyle name="Lien hypertexte visité" xfId="11195" builtinId="9" hidden="1"/>
    <cellStyle name="Lien hypertexte visité" xfId="11193" builtinId="9" hidden="1"/>
    <cellStyle name="Lien hypertexte visité" xfId="11191" builtinId="9" hidden="1"/>
    <cellStyle name="Lien hypertexte visité" xfId="11189" builtinId="9" hidden="1"/>
    <cellStyle name="Lien hypertexte visité" xfId="11187" builtinId="9" hidden="1"/>
    <cellStyle name="Lien hypertexte visité" xfId="11185" builtinId="9" hidden="1"/>
    <cellStyle name="Lien hypertexte visité" xfId="11183" builtinId="9" hidden="1"/>
    <cellStyle name="Lien hypertexte visité" xfId="11181" builtinId="9" hidden="1"/>
    <cellStyle name="Lien hypertexte visité" xfId="11179" builtinId="9" hidden="1"/>
    <cellStyle name="Lien hypertexte visité" xfId="11177" builtinId="9" hidden="1"/>
    <cellStyle name="Lien hypertexte visité" xfId="11175" builtinId="9" hidden="1"/>
    <cellStyle name="Lien hypertexte visité" xfId="11173" builtinId="9" hidden="1"/>
    <cellStyle name="Lien hypertexte visité" xfId="11171" builtinId="9" hidden="1"/>
    <cellStyle name="Lien hypertexte visité" xfId="11169" builtinId="9" hidden="1"/>
    <cellStyle name="Lien hypertexte visité" xfId="11167" builtinId="9" hidden="1"/>
    <cellStyle name="Lien hypertexte visité" xfId="11165" builtinId="9" hidden="1"/>
    <cellStyle name="Lien hypertexte visité" xfId="11163" builtinId="9" hidden="1"/>
    <cellStyle name="Lien hypertexte visité" xfId="11161" builtinId="9" hidden="1"/>
    <cellStyle name="Lien hypertexte visité" xfId="11159" builtinId="9" hidden="1"/>
    <cellStyle name="Lien hypertexte visité" xfId="11157" builtinId="9" hidden="1"/>
    <cellStyle name="Lien hypertexte visité" xfId="11155" builtinId="9" hidden="1"/>
    <cellStyle name="Lien hypertexte visité" xfId="11153" builtinId="9" hidden="1"/>
    <cellStyle name="Lien hypertexte visité" xfId="11151" builtinId="9" hidden="1"/>
    <cellStyle name="Lien hypertexte visité" xfId="11149" builtinId="9" hidden="1"/>
    <cellStyle name="Lien hypertexte visité" xfId="11147" builtinId="9" hidden="1"/>
    <cellStyle name="Lien hypertexte visité" xfId="11145" builtinId="9" hidden="1"/>
    <cellStyle name="Lien hypertexte visité" xfId="11143" builtinId="9" hidden="1"/>
    <cellStyle name="Lien hypertexte visité" xfId="11141" builtinId="9" hidden="1"/>
    <cellStyle name="Lien hypertexte visité" xfId="11139" builtinId="9" hidden="1"/>
    <cellStyle name="Lien hypertexte visité" xfId="11137" builtinId="9" hidden="1"/>
    <cellStyle name="Lien hypertexte visité" xfId="11135" builtinId="9" hidden="1"/>
    <cellStyle name="Lien hypertexte visité" xfId="11133" builtinId="9" hidden="1"/>
    <cellStyle name="Lien hypertexte visité" xfId="11131" builtinId="9" hidden="1"/>
    <cellStyle name="Lien hypertexte visité" xfId="11129" builtinId="9" hidden="1"/>
    <cellStyle name="Lien hypertexte visité" xfId="11127" builtinId="9" hidden="1"/>
    <cellStyle name="Lien hypertexte visité" xfId="11125" builtinId="9" hidden="1"/>
    <cellStyle name="Lien hypertexte visité" xfId="11123" builtinId="9" hidden="1"/>
    <cellStyle name="Lien hypertexte visité" xfId="11121" builtinId="9" hidden="1"/>
    <cellStyle name="Lien hypertexte visité" xfId="11119" builtinId="9" hidden="1"/>
    <cellStyle name="Lien hypertexte visité" xfId="11117" builtinId="9" hidden="1"/>
    <cellStyle name="Lien hypertexte visité" xfId="11115" builtinId="9" hidden="1"/>
    <cellStyle name="Lien hypertexte visité" xfId="11113" builtinId="9" hidden="1"/>
    <cellStyle name="Lien hypertexte visité" xfId="11111" builtinId="9" hidden="1"/>
    <cellStyle name="Lien hypertexte visité" xfId="11109" builtinId="9" hidden="1"/>
    <cellStyle name="Lien hypertexte visité" xfId="11107" builtinId="9" hidden="1"/>
    <cellStyle name="Lien hypertexte visité" xfId="11105" builtinId="9" hidden="1"/>
    <cellStyle name="Lien hypertexte visité" xfId="11103" builtinId="9" hidden="1"/>
    <cellStyle name="Lien hypertexte visité" xfId="11101" builtinId="9" hidden="1"/>
    <cellStyle name="Lien hypertexte visité" xfId="11099" builtinId="9" hidden="1"/>
    <cellStyle name="Lien hypertexte visité" xfId="11097" builtinId="9" hidden="1"/>
    <cellStyle name="Lien hypertexte visité" xfId="11095" builtinId="9" hidden="1"/>
    <cellStyle name="Lien hypertexte visité" xfId="11093" builtinId="9" hidden="1"/>
    <cellStyle name="Lien hypertexte visité" xfId="11091" builtinId="9" hidden="1"/>
    <cellStyle name="Lien hypertexte visité" xfId="11089" builtinId="9" hidden="1"/>
    <cellStyle name="Lien hypertexte visité" xfId="11087" builtinId="9" hidden="1"/>
    <cellStyle name="Lien hypertexte visité" xfId="11085" builtinId="9" hidden="1"/>
    <cellStyle name="Lien hypertexte visité" xfId="11083" builtinId="9" hidden="1"/>
    <cellStyle name="Lien hypertexte visité" xfId="11081" builtinId="9" hidden="1"/>
    <cellStyle name="Lien hypertexte visité" xfId="11079" builtinId="9" hidden="1"/>
    <cellStyle name="Lien hypertexte visité" xfId="11077" builtinId="9" hidden="1"/>
    <cellStyle name="Lien hypertexte visité" xfId="11075" builtinId="9" hidden="1"/>
    <cellStyle name="Lien hypertexte visité" xfId="11073" builtinId="9" hidden="1"/>
    <cellStyle name="Lien hypertexte visité" xfId="11071" builtinId="9" hidden="1"/>
    <cellStyle name="Lien hypertexte visité" xfId="11069" builtinId="9" hidden="1"/>
    <cellStyle name="Lien hypertexte visité" xfId="11067" builtinId="9" hidden="1"/>
    <cellStyle name="Lien hypertexte visité" xfId="11065" builtinId="9" hidden="1"/>
    <cellStyle name="Lien hypertexte visité" xfId="11063" builtinId="9" hidden="1"/>
    <cellStyle name="Lien hypertexte visité" xfId="11061" builtinId="9" hidden="1"/>
    <cellStyle name="Lien hypertexte visité" xfId="11059" builtinId="9" hidden="1"/>
    <cellStyle name="Lien hypertexte visité" xfId="11057" builtinId="9" hidden="1"/>
    <cellStyle name="Lien hypertexte visité" xfId="11055" builtinId="9" hidden="1"/>
    <cellStyle name="Lien hypertexte visité" xfId="11053" builtinId="9" hidden="1"/>
    <cellStyle name="Lien hypertexte visité" xfId="11051" builtinId="9" hidden="1"/>
    <cellStyle name="Lien hypertexte visité" xfId="11049" builtinId="9" hidden="1"/>
    <cellStyle name="Lien hypertexte visité" xfId="11047" builtinId="9" hidden="1"/>
    <cellStyle name="Lien hypertexte visité" xfId="11045" builtinId="9" hidden="1"/>
    <cellStyle name="Lien hypertexte visité" xfId="11043" builtinId="9" hidden="1"/>
    <cellStyle name="Lien hypertexte visité" xfId="11041" builtinId="9" hidden="1"/>
    <cellStyle name="Lien hypertexte visité" xfId="11039" builtinId="9" hidden="1"/>
    <cellStyle name="Lien hypertexte visité" xfId="11037" builtinId="9" hidden="1"/>
    <cellStyle name="Lien hypertexte visité" xfId="11035" builtinId="9" hidden="1"/>
    <cellStyle name="Lien hypertexte visité" xfId="11033" builtinId="9" hidden="1"/>
    <cellStyle name="Lien hypertexte visité" xfId="11031" builtinId="9" hidden="1"/>
    <cellStyle name="Lien hypertexte visité" xfId="11029" builtinId="9" hidden="1"/>
    <cellStyle name="Lien hypertexte visité" xfId="11027" builtinId="9" hidden="1"/>
    <cellStyle name="Lien hypertexte visité" xfId="11025" builtinId="9" hidden="1"/>
    <cellStyle name="Lien hypertexte visité" xfId="11023" builtinId="9" hidden="1"/>
    <cellStyle name="Lien hypertexte visité" xfId="11021" builtinId="9" hidden="1"/>
    <cellStyle name="Lien hypertexte visité" xfId="11019" builtinId="9" hidden="1"/>
    <cellStyle name="Lien hypertexte visité" xfId="11017" builtinId="9" hidden="1"/>
    <cellStyle name="Lien hypertexte visité" xfId="11015" builtinId="9" hidden="1"/>
    <cellStyle name="Lien hypertexte visité" xfId="11013" builtinId="9" hidden="1"/>
    <cellStyle name="Lien hypertexte visité" xfId="11011" builtinId="9" hidden="1"/>
    <cellStyle name="Lien hypertexte visité" xfId="11009" builtinId="9" hidden="1"/>
    <cellStyle name="Lien hypertexte visité" xfId="11007" builtinId="9" hidden="1"/>
    <cellStyle name="Lien hypertexte visité" xfId="11005" builtinId="9" hidden="1"/>
    <cellStyle name="Lien hypertexte visité" xfId="11003" builtinId="9" hidden="1"/>
    <cellStyle name="Lien hypertexte visité" xfId="11001" builtinId="9" hidden="1"/>
    <cellStyle name="Lien hypertexte visité" xfId="10999" builtinId="9" hidden="1"/>
    <cellStyle name="Lien hypertexte visité" xfId="10997" builtinId="9" hidden="1"/>
    <cellStyle name="Lien hypertexte visité" xfId="10995" builtinId="9" hidden="1"/>
    <cellStyle name="Lien hypertexte visité" xfId="10993" builtinId="9" hidden="1"/>
    <cellStyle name="Lien hypertexte visité" xfId="10991" builtinId="9" hidden="1"/>
    <cellStyle name="Lien hypertexte visité" xfId="10989" builtinId="9" hidden="1"/>
    <cellStyle name="Lien hypertexte visité" xfId="10987" builtinId="9" hidden="1"/>
    <cellStyle name="Lien hypertexte visité" xfId="10985" builtinId="9" hidden="1"/>
    <cellStyle name="Lien hypertexte visité" xfId="10983" builtinId="9" hidden="1"/>
    <cellStyle name="Lien hypertexte visité" xfId="10981" builtinId="9" hidden="1"/>
    <cellStyle name="Lien hypertexte visité" xfId="10979" builtinId="9" hidden="1"/>
    <cellStyle name="Lien hypertexte visité" xfId="10977" builtinId="9" hidden="1"/>
    <cellStyle name="Lien hypertexte visité" xfId="10975" builtinId="9" hidden="1"/>
    <cellStyle name="Lien hypertexte visité" xfId="10973" builtinId="9" hidden="1"/>
    <cellStyle name="Lien hypertexte visité" xfId="10971" builtinId="9" hidden="1"/>
    <cellStyle name="Lien hypertexte visité" xfId="10969" builtinId="9" hidden="1"/>
    <cellStyle name="Lien hypertexte visité" xfId="10967" builtinId="9" hidden="1"/>
    <cellStyle name="Lien hypertexte visité" xfId="10965" builtinId="9" hidden="1"/>
    <cellStyle name="Lien hypertexte visité" xfId="10963" builtinId="9" hidden="1"/>
    <cellStyle name="Lien hypertexte visité" xfId="10961" builtinId="9" hidden="1"/>
    <cellStyle name="Lien hypertexte visité" xfId="10959" builtinId="9" hidden="1"/>
    <cellStyle name="Lien hypertexte visité" xfId="10957" builtinId="9" hidden="1"/>
    <cellStyle name="Lien hypertexte visité" xfId="10955" builtinId="9" hidden="1"/>
    <cellStyle name="Lien hypertexte visité" xfId="10953" builtinId="9" hidden="1"/>
    <cellStyle name="Lien hypertexte visité" xfId="10951" builtinId="9" hidden="1"/>
    <cellStyle name="Lien hypertexte visité" xfId="10949" builtinId="9" hidden="1"/>
    <cellStyle name="Lien hypertexte visité" xfId="10947" builtinId="9" hidden="1"/>
    <cellStyle name="Lien hypertexte visité" xfId="10945" builtinId="9" hidden="1"/>
    <cellStyle name="Lien hypertexte visité" xfId="10943" builtinId="9" hidden="1"/>
    <cellStyle name="Lien hypertexte visité" xfId="10941" builtinId="9" hidden="1"/>
    <cellStyle name="Lien hypertexte visité" xfId="10939" builtinId="9" hidden="1"/>
    <cellStyle name="Lien hypertexte visité" xfId="10937" builtinId="9" hidden="1"/>
    <cellStyle name="Lien hypertexte visité" xfId="10935" builtinId="9" hidden="1"/>
    <cellStyle name="Lien hypertexte visité" xfId="10933" builtinId="9" hidden="1"/>
    <cellStyle name="Lien hypertexte visité" xfId="10931" builtinId="9" hidden="1"/>
    <cellStyle name="Lien hypertexte visité" xfId="10929" builtinId="9" hidden="1"/>
    <cellStyle name="Lien hypertexte visité" xfId="10927" builtinId="9" hidden="1"/>
    <cellStyle name="Lien hypertexte visité" xfId="10925" builtinId="9" hidden="1"/>
    <cellStyle name="Lien hypertexte visité" xfId="10923" builtinId="9" hidden="1"/>
    <cellStyle name="Lien hypertexte visité" xfId="10921" builtinId="9" hidden="1"/>
    <cellStyle name="Lien hypertexte visité" xfId="10919" builtinId="9" hidden="1"/>
    <cellStyle name="Lien hypertexte visité" xfId="10917" builtinId="9" hidden="1"/>
    <cellStyle name="Lien hypertexte visité" xfId="10915" builtinId="9" hidden="1"/>
    <cellStyle name="Lien hypertexte visité" xfId="10913" builtinId="9" hidden="1"/>
    <cellStyle name="Lien hypertexte visité" xfId="10911" builtinId="9" hidden="1"/>
    <cellStyle name="Lien hypertexte visité" xfId="10909" builtinId="9" hidden="1"/>
    <cellStyle name="Lien hypertexte visité" xfId="10907" builtinId="9" hidden="1"/>
    <cellStyle name="Lien hypertexte visité" xfId="10905" builtinId="9" hidden="1"/>
    <cellStyle name="Lien hypertexte visité" xfId="10903" builtinId="9" hidden="1"/>
    <cellStyle name="Lien hypertexte visité" xfId="10901" builtinId="9" hidden="1"/>
    <cellStyle name="Lien hypertexte visité" xfId="10899" builtinId="9" hidden="1"/>
    <cellStyle name="Lien hypertexte visité" xfId="10897" builtinId="9" hidden="1"/>
    <cellStyle name="Lien hypertexte visité" xfId="10895" builtinId="9" hidden="1"/>
    <cellStyle name="Lien hypertexte visité" xfId="10893" builtinId="9" hidden="1"/>
    <cellStyle name="Lien hypertexte visité" xfId="10891" builtinId="9" hidden="1"/>
    <cellStyle name="Lien hypertexte visité" xfId="10889" builtinId="9" hidden="1"/>
    <cellStyle name="Lien hypertexte visité" xfId="10887" builtinId="9" hidden="1"/>
    <cellStyle name="Lien hypertexte visité" xfId="10885" builtinId="9" hidden="1"/>
    <cellStyle name="Lien hypertexte visité" xfId="10883" builtinId="9" hidden="1"/>
    <cellStyle name="Lien hypertexte visité" xfId="10881" builtinId="9" hidden="1"/>
    <cellStyle name="Lien hypertexte visité" xfId="10879" builtinId="9" hidden="1"/>
    <cellStyle name="Lien hypertexte visité" xfId="10877" builtinId="9" hidden="1"/>
    <cellStyle name="Lien hypertexte visité" xfId="10875" builtinId="9" hidden="1"/>
    <cellStyle name="Lien hypertexte visité" xfId="10873" builtinId="9" hidden="1"/>
    <cellStyle name="Lien hypertexte visité" xfId="10871" builtinId="9" hidden="1"/>
    <cellStyle name="Lien hypertexte visité" xfId="10869" builtinId="9" hidden="1"/>
    <cellStyle name="Lien hypertexte visité" xfId="10867" builtinId="9" hidden="1"/>
    <cellStyle name="Lien hypertexte visité" xfId="10865" builtinId="9" hidden="1"/>
    <cellStyle name="Lien hypertexte visité" xfId="10863" builtinId="9" hidden="1"/>
    <cellStyle name="Lien hypertexte visité" xfId="10861" builtinId="9" hidden="1"/>
    <cellStyle name="Lien hypertexte visité" xfId="10859" builtinId="9" hidden="1"/>
    <cellStyle name="Lien hypertexte visité" xfId="10857" builtinId="9" hidden="1"/>
    <cellStyle name="Lien hypertexte visité" xfId="10855" builtinId="9" hidden="1"/>
    <cellStyle name="Lien hypertexte visité" xfId="10853" builtinId="9" hidden="1"/>
    <cellStyle name="Lien hypertexte visité" xfId="10851" builtinId="9" hidden="1"/>
    <cellStyle name="Lien hypertexte visité" xfId="10849" builtinId="9" hidden="1"/>
    <cellStyle name="Lien hypertexte visité" xfId="10847" builtinId="9" hidden="1"/>
    <cellStyle name="Lien hypertexte visité" xfId="10845" builtinId="9" hidden="1"/>
    <cellStyle name="Lien hypertexte visité" xfId="10843" builtinId="9" hidden="1"/>
    <cellStyle name="Lien hypertexte visité" xfId="10841" builtinId="9" hidden="1"/>
    <cellStyle name="Lien hypertexte visité" xfId="10839" builtinId="9" hidden="1"/>
    <cellStyle name="Lien hypertexte visité" xfId="10837" builtinId="9" hidden="1"/>
    <cellStyle name="Lien hypertexte visité" xfId="10835" builtinId="9" hidden="1"/>
    <cellStyle name="Lien hypertexte visité" xfId="10833" builtinId="9" hidden="1"/>
    <cellStyle name="Lien hypertexte visité" xfId="10831" builtinId="9" hidden="1"/>
    <cellStyle name="Lien hypertexte visité" xfId="10829" builtinId="9" hidden="1"/>
    <cellStyle name="Lien hypertexte visité" xfId="10827" builtinId="9" hidden="1"/>
    <cellStyle name="Lien hypertexte visité" xfId="10825" builtinId="9" hidden="1"/>
    <cellStyle name="Lien hypertexte visité" xfId="10823" builtinId="9" hidden="1"/>
    <cellStyle name="Lien hypertexte visité" xfId="10821" builtinId="9" hidden="1"/>
    <cellStyle name="Lien hypertexte visité" xfId="10819" builtinId="9" hidden="1"/>
    <cellStyle name="Lien hypertexte visité" xfId="10817" builtinId="9" hidden="1"/>
    <cellStyle name="Lien hypertexte visité" xfId="10815" builtinId="9" hidden="1"/>
    <cellStyle name="Lien hypertexte visité" xfId="10813" builtinId="9" hidden="1"/>
    <cellStyle name="Lien hypertexte visité" xfId="10811" builtinId="9" hidden="1"/>
    <cellStyle name="Lien hypertexte visité" xfId="10809" builtinId="9" hidden="1"/>
    <cellStyle name="Lien hypertexte visité" xfId="10807" builtinId="9" hidden="1"/>
    <cellStyle name="Lien hypertexte visité" xfId="10805" builtinId="9" hidden="1"/>
    <cellStyle name="Lien hypertexte visité" xfId="10803" builtinId="9" hidden="1"/>
    <cellStyle name="Lien hypertexte visité" xfId="10801" builtinId="9" hidden="1"/>
    <cellStyle name="Lien hypertexte visité" xfId="10799" builtinId="9" hidden="1"/>
    <cellStyle name="Lien hypertexte visité" xfId="10797" builtinId="9" hidden="1"/>
    <cellStyle name="Lien hypertexte visité" xfId="10795" builtinId="9" hidden="1"/>
    <cellStyle name="Lien hypertexte visité" xfId="10793" builtinId="9" hidden="1"/>
    <cellStyle name="Lien hypertexte visité" xfId="10791" builtinId="9" hidden="1"/>
    <cellStyle name="Lien hypertexte visité" xfId="10789" builtinId="9" hidden="1"/>
    <cellStyle name="Lien hypertexte visité" xfId="10787" builtinId="9" hidden="1"/>
    <cellStyle name="Lien hypertexte visité" xfId="10785" builtinId="9" hidden="1"/>
    <cellStyle name="Lien hypertexte visité" xfId="10783" builtinId="9" hidden="1"/>
    <cellStyle name="Lien hypertexte visité" xfId="10781" builtinId="9" hidden="1"/>
    <cellStyle name="Lien hypertexte visité" xfId="10779" builtinId="9" hidden="1"/>
    <cellStyle name="Lien hypertexte visité" xfId="10777" builtinId="9" hidden="1"/>
    <cellStyle name="Lien hypertexte visité" xfId="10775" builtinId="9" hidden="1"/>
    <cellStyle name="Lien hypertexte visité" xfId="10773" builtinId="9" hidden="1"/>
    <cellStyle name="Lien hypertexte visité" xfId="10771" builtinId="9" hidden="1"/>
    <cellStyle name="Lien hypertexte visité" xfId="10769" builtinId="9" hidden="1"/>
    <cellStyle name="Lien hypertexte visité" xfId="10767" builtinId="9" hidden="1"/>
    <cellStyle name="Lien hypertexte visité" xfId="10765" builtinId="9" hidden="1"/>
    <cellStyle name="Lien hypertexte visité" xfId="10763" builtinId="9" hidden="1"/>
    <cellStyle name="Lien hypertexte visité" xfId="10761" builtinId="9" hidden="1"/>
    <cellStyle name="Lien hypertexte visité" xfId="10759" builtinId="9" hidden="1"/>
    <cellStyle name="Lien hypertexte visité" xfId="10757" builtinId="9" hidden="1"/>
    <cellStyle name="Lien hypertexte visité" xfId="10755" builtinId="9" hidden="1"/>
    <cellStyle name="Lien hypertexte visité" xfId="10753" builtinId="9" hidden="1"/>
    <cellStyle name="Lien hypertexte visité" xfId="10751" builtinId="9" hidden="1"/>
    <cellStyle name="Lien hypertexte visité" xfId="10749" builtinId="9" hidden="1"/>
    <cellStyle name="Lien hypertexte visité" xfId="10747" builtinId="9" hidden="1"/>
    <cellStyle name="Lien hypertexte visité" xfId="10745" builtinId="9" hidden="1"/>
    <cellStyle name="Lien hypertexte visité" xfId="10743" builtinId="9" hidden="1"/>
    <cellStyle name="Lien hypertexte visité" xfId="10741" builtinId="9" hidden="1"/>
    <cellStyle name="Lien hypertexte visité" xfId="10739" builtinId="9" hidden="1"/>
    <cellStyle name="Lien hypertexte visité" xfId="10737" builtinId="9" hidden="1"/>
    <cellStyle name="Lien hypertexte visité" xfId="10735" builtinId="9" hidden="1"/>
    <cellStyle name="Lien hypertexte visité" xfId="10733" builtinId="9" hidden="1"/>
    <cellStyle name="Lien hypertexte visité" xfId="10731" builtinId="9" hidden="1"/>
    <cellStyle name="Lien hypertexte visité" xfId="10729" builtinId="9" hidden="1"/>
    <cellStyle name="Lien hypertexte visité" xfId="10727" builtinId="9" hidden="1"/>
    <cellStyle name="Lien hypertexte visité" xfId="10725" builtinId="9" hidden="1"/>
    <cellStyle name="Lien hypertexte visité" xfId="10723" builtinId="9" hidden="1"/>
    <cellStyle name="Lien hypertexte visité" xfId="10721" builtinId="9" hidden="1"/>
    <cellStyle name="Lien hypertexte visité" xfId="10719" builtinId="9" hidden="1"/>
    <cellStyle name="Lien hypertexte visité" xfId="10717" builtinId="9" hidden="1"/>
    <cellStyle name="Lien hypertexte visité" xfId="10715" builtinId="9" hidden="1"/>
    <cellStyle name="Lien hypertexte visité" xfId="10713" builtinId="9" hidden="1"/>
    <cellStyle name="Lien hypertexte visité" xfId="10711" builtinId="9" hidden="1"/>
    <cellStyle name="Lien hypertexte visité" xfId="10709" builtinId="9" hidden="1"/>
    <cellStyle name="Lien hypertexte visité" xfId="10707" builtinId="9" hidden="1"/>
    <cellStyle name="Lien hypertexte visité" xfId="10705" builtinId="9" hidden="1"/>
    <cellStyle name="Lien hypertexte visité" xfId="10703" builtinId="9" hidden="1"/>
    <cellStyle name="Lien hypertexte visité" xfId="10701" builtinId="9" hidden="1"/>
    <cellStyle name="Lien hypertexte visité" xfId="10699" builtinId="9" hidden="1"/>
    <cellStyle name="Lien hypertexte visité" xfId="10697" builtinId="9" hidden="1"/>
    <cellStyle name="Lien hypertexte visité" xfId="10695" builtinId="9" hidden="1"/>
    <cellStyle name="Lien hypertexte visité" xfId="10693" builtinId="9" hidden="1"/>
    <cellStyle name="Lien hypertexte visité" xfId="10691" builtinId="9" hidden="1"/>
    <cellStyle name="Lien hypertexte visité" xfId="10689" builtinId="9" hidden="1"/>
    <cellStyle name="Lien hypertexte visité" xfId="10687" builtinId="9" hidden="1"/>
    <cellStyle name="Lien hypertexte visité" xfId="10685" builtinId="9" hidden="1"/>
    <cellStyle name="Lien hypertexte visité" xfId="10683" builtinId="9" hidden="1"/>
    <cellStyle name="Lien hypertexte visité" xfId="10681" builtinId="9" hidden="1"/>
    <cellStyle name="Lien hypertexte visité" xfId="10679" builtinId="9" hidden="1"/>
    <cellStyle name="Lien hypertexte visité" xfId="10677" builtinId="9" hidden="1"/>
    <cellStyle name="Lien hypertexte visité" xfId="10675" builtinId="9" hidden="1"/>
    <cellStyle name="Lien hypertexte visité" xfId="10673" builtinId="9" hidden="1"/>
    <cellStyle name="Lien hypertexte visité" xfId="10671" builtinId="9" hidden="1"/>
    <cellStyle name="Lien hypertexte visité" xfId="10669" builtinId="9" hidden="1"/>
    <cellStyle name="Lien hypertexte visité" xfId="10667" builtinId="9" hidden="1"/>
    <cellStyle name="Lien hypertexte visité" xfId="10665" builtinId="9" hidden="1"/>
    <cellStyle name="Lien hypertexte visité" xfId="10663" builtinId="9" hidden="1"/>
    <cellStyle name="Lien hypertexte visité" xfId="10661" builtinId="9" hidden="1"/>
    <cellStyle name="Lien hypertexte visité" xfId="10659" builtinId="9" hidden="1"/>
    <cellStyle name="Lien hypertexte visité" xfId="10657" builtinId="9" hidden="1"/>
    <cellStyle name="Lien hypertexte visité" xfId="10655" builtinId="9" hidden="1"/>
    <cellStyle name="Lien hypertexte visité" xfId="10653" builtinId="9" hidden="1"/>
    <cellStyle name="Lien hypertexte visité" xfId="10651" builtinId="9" hidden="1"/>
    <cellStyle name="Lien hypertexte visité" xfId="10649" builtinId="9" hidden="1"/>
    <cellStyle name="Lien hypertexte visité" xfId="10647" builtinId="9" hidden="1"/>
    <cellStyle name="Lien hypertexte visité" xfId="10645" builtinId="9" hidden="1"/>
    <cellStyle name="Lien hypertexte visité" xfId="10643" builtinId="9" hidden="1"/>
    <cellStyle name="Lien hypertexte visité" xfId="10641" builtinId="9" hidden="1"/>
    <cellStyle name="Lien hypertexte visité" xfId="10639" builtinId="9" hidden="1"/>
    <cellStyle name="Lien hypertexte visité" xfId="10637" builtinId="9" hidden="1"/>
    <cellStyle name="Lien hypertexte visité" xfId="10635" builtinId="9" hidden="1"/>
    <cellStyle name="Lien hypertexte visité" xfId="10633" builtinId="9" hidden="1"/>
    <cellStyle name="Lien hypertexte visité" xfId="10631" builtinId="9" hidden="1"/>
    <cellStyle name="Lien hypertexte visité" xfId="10629" builtinId="9" hidden="1"/>
    <cellStyle name="Lien hypertexte visité" xfId="10627" builtinId="9" hidden="1"/>
    <cellStyle name="Lien hypertexte visité" xfId="10625" builtinId="9" hidden="1"/>
    <cellStyle name="Lien hypertexte visité" xfId="10623" builtinId="9" hidden="1"/>
    <cellStyle name="Lien hypertexte visité" xfId="10621" builtinId="9" hidden="1"/>
    <cellStyle name="Lien hypertexte visité" xfId="10619" builtinId="9" hidden="1"/>
    <cellStyle name="Lien hypertexte visité" xfId="10617" builtinId="9" hidden="1"/>
    <cellStyle name="Lien hypertexte visité" xfId="10615" builtinId="9" hidden="1"/>
    <cellStyle name="Lien hypertexte visité" xfId="10613" builtinId="9" hidden="1"/>
    <cellStyle name="Lien hypertexte visité" xfId="10611" builtinId="9" hidden="1"/>
    <cellStyle name="Lien hypertexte visité" xfId="10609" builtinId="9" hidden="1"/>
    <cellStyle name="Lien hypertexte visité" xfId="10607" builtinId="9" hidden="1"/>
    <cellStyle name="Lien hypertexte visité" xfId="10605" builtinId="9" hidden="1"/>
    <cellStyle name="Lien hypertexte visité" xfId="10603" builtinId="9" hidden="1"/>
    <cellStyle name="Lien hypertexte visité" xfId="10601" builtinId="9" hidden="1"/>
    <cellStyle name="Lien hypertexte visité" xfId="10599" builtinId="9" hidden="1"/>
    <cellStyle name="Lien hypertexte visité" xfId="10597" builtinId="9" hidden="1"/>
    <cellStyle name="Lien hypertexte visité" xfId="10595" builtinId="9" hidden="1"/>
    <cellStyle name="Lien hypertexte visité" xfId="10593" builtinId="9" hidden="1"/>
    <cellStyle name="Lien hypertexte visité" xfId="10591" builtinId="9" hidden="1"/>
    <cellStyle name="Lien hypertexte visité" xfId="10589" builtinId="9" hidden="1"/>
    <cellStyle name="Lien hypertexte visité" xfId="10587" builtinId="9" hidden="1"/>
    <cellStyle name="Lien hypertexte visité" xfId="10585" builtinId="9" hidden="1"/>
    <cellStyle name="Lien hypertexte visité" xfId="10583" builtinId="9" hidden="1"/>
    <cellStyle name="Lien hypertexte visité" xfId="10581" builtinId="9" hidden="1"/>
    <cellStyle name="Lien hypertexte visité" xfId="10579" builtinId="9" hidden="1"/>
    <cellStyle name="Lien hypertexte visité" xfId="10577" builtinId="9" hidden="1"/>
    <cellStyle name="Lien hypertexte visité" xfId="10575" builtinId="9" hidden="1"/>
    <cellStyle name="Lien hypertexte visité" xfId="10573" builtinId="9" hidden="1"/>
    <cellStyle name="Lien hypertexte visité" xfId="10571" builtinId="9" hidden="1"/>
    <cellStyle name="Lien hypertexte visité" xfId="10569" builtinId="9" hidden="1"/>
    <cellStyle name="Lien hypertexte visité" xfId="10567" builtinId="9" hidden="1"/>
    <cellStyle name="Lien hypertexte visité" xfId="10565" builtinId="9" hidden="1"/>
    <cellStyle name="Lien hypertexte visité" xfId="10563" builtinId="9" hidden="1"/>
    <cellStyle name="Lien hypertexte visité" xfId="10561" builtinId="9" hidden="1"/>
    <cellStyle name="Lien hypertexte visité" xfId="10559" builtinId="9" hidden="1"/>
    <cellStyle name="Lien hypertexte visité" xfId="10557" builtinId="9" hidden="1"/>
    <cellStyle name="Lien hypertexte visité" xfId="10555" builtinId="9" hidden="1"/>
    <cellStyle name="Lien hypertexte visité" xfId="10553" builtinId="9" hidden="1"/>
    <cellStyle name="Lien hypertexte visité" xfId="10551" builtinId="9" hidden="1"/>
    <cellStyle name="Lien hypertexte visité" xfId="10549" builtinId="9" hidden="1"/>
    <cellStyle name="Lien hypertexte visité" xfId="10547" builtinId="9" hidden="1"/>
    <cellStyle name="Lien hypertexte visité" xfId="10545" builtinId="9" hidden="1"/>
    <cellStyle name="Lien hypertexte visité" xfId="10543" builtinId="9" hidden="1"/>
    <cellStyle name="Lien hypertexte visité" xfId="10541" builtinId="9" hidden="1"/>
    <cellStyle name="Lien hypertexte visité" xfId="10539" builtinId="9" hidden="1"/>
    <cellStyle name="Lien hypertexte visité" xfId="10537" builtinId="9" hidden="1"/>
    <cellStyle name="Lien hypertexte visité" xfId="10535" builtinId="9" hidden="1"/>
    <cellStyle name="Lien hypertexte visité" xfId="10533" builtinId="9" hidden="1"/>
    <cellStyle name="Lien hypertexte visité" xfId="10531" builtinId="9" hidden="1"/>
    <cellStyle name="Lien hypertexte visité" xfId="10529" builtinId="9" hidden="1"/>
    <cellStyle name="Lien hypertexte visité" xfId="10527" builtinId="9" hidden="1"/>
    <cellStyle name="Lien hypertexte visité" xfId="10525" builtinId="9" hidden="1"/>
    <cellStyle name="Lien hypertexte visité" xfId="10523" builtinId="9" hidden="1"/>
    <cellStyle name="Lien hypertexte visité" xfId="10521" builtinId="9" hidden="1"/>
    <cellStyle name="Lien hypertexte visité" xfId="10519" builtinId="9" hidden="1"/>
    <cellStyle name="Lien hypertexte visité" xfId="10517" builtinId="9" hidden="1"/>
    <cellStyle name="Lien hypertexte visité" xfId="10515" builtinId="9" hidden="1"/>
    <cellStyle name="Lien hypertexte visité" xfId="10513" builtinId="9" hidden="1"/>
    <cellStyle name="Lien hypertexte visité" xfId="10511" builtinId="9" hidden="1"/>
    <cellStyle name="Lien hypertexte visité" xfId="10509" builtinId="9" hidden="1"/>
    <cellStyle name="Lien hypertexte visité" xfId="10507" builtinId="9" hidden="1"/>
    <cellStyle name="Lien hypertexte visité" xfId="10505" builtinId="9" hidden="1"/>
    <cellStyle name="Lien hypertexte visité" xfId="10503" builtinId="9" hidden="1"/>
    <cellStyle name="Lien hypertexte visité" xfId="10501" builtinId="9" hidden="1"/>
    <cellStyle name="Lien hypertexte visité" xfId="10499" builtinId="9" hidden="1"/>
    <cellStyle name="Lien hypertexte visité" xfId="10497" builtinId="9" hidden="1"/>
    <cellStyle name="Lien hypertexte visité" xfId="10495" builtinId="9" hidden="1"/>
    <cellStyle name="Lien hypertexte visité" xfId="10493" builtinId="9" hidden="1"/>
    <cellStyle name="Lien hypertexte visité" xfId="10491" builtinId="9" hidden="1"/>
    <cellStyle name="Lien hypertexte visité" xfId="10489" builtinId="9" hidden="1"/>
    <cellStyle name="Lien hypertexte visité" xfId="10487" builtinId="9" hidden="1"/>
    <cellStyle name="Lien hypertexte visité" xfId="10485" builtinId="9" hidden="1"/>
    <cellStyle name="Lien hypertexte visité" xfId="10483" builtinId="9" hidden="1"/>
    <cellStyle name="Lien hypertexte visité" xfId="10481" builtinId="9" hidden="1"/>
    <cellStyle name="Lien hypertexte visité" xfId="10479" builtinId="9" hidden="1"/>
    <cellStyle name="Lien hypertexte visité" xfId="10477" builtinId="9" hidden="1"/>
    <cellStyle name="Lien hypertexte visité" xfId="10475" builtinId="9" hidden="1"/>
    <cellStyle name="Lien hypertexte visité" xfId="10473" builtinId="9" hidden="1"/>
    <cellStyle name="Lien hypertexte visité" xfId="10471" builtinId="9" hidden="1"/>
    <cellStyle name="Lien hypertexte visité" xfId="10469" builtinId="9" hidden="1"/>
    <cellStyle name="Lien hypertexte visité" xfId="10467" builtinId="9" hidden="1"/>
    <cellStyle name="Lien hypertexte visité" xfId="10465" builtinId="9" hidden="1"/>
    <cellStyle name="Lien hypertexte visité" xfId="10463" builtinId="9" hidden="1"/>
    <cellStyle name="Lien hypertexte visité" xfId="10461" builtinId="9" hidden="1"/>
    <cellStyle name="Lien hypertexte visité" xfId="10459" builtinId="9" hidden="1"/>
    <cellStyle name="Lien hypertexte visité" xfId="10457" builtinId="9" hidden="1"/>
    <cellStyle name="Lien hypertexte visité" xfId="10455" builtinId="9" hidden="1"/>
    <cellStyle name="Lien hypertexte visité" xfId="10453" builtinId="9" hidden="1"/>
    <cellStyle name="Lien hypertexte visité" xfId="10451" builtinId="9" hidden="1"/>
    <cellStyle name="Lien hypertexte visité" xfId="10449" builtinId="9" hidden="1"/>
    <cellStyle name="Lien hypertexte visité" xfId="10447" builtinId="9" hidden="1"/>
    <cellStyle name="Lien hypertexte visité" xfId="10445" builtinId="9" hidden="1"/>
    <cellStyle name="Lien hypertexte visité" xfId="10443" builtinId="9" hidden="1"/>
    <cellStyle name="Lien hypertexte visité" xfId="10441" builtinId="9" hidden="1"/>
    <cellStyle name="Lien hypertexte visité" xfId="10439" builtinId="9" hidden="1"/>
    <cellStyle name="Lien hypertexte visité" xfId="10437" builtinId="9" hidden="1"/>
    <cellStyle name="Lien hypertexte visité" xfId="10435" builtinId="9" hidden="1"/>
    <cellStyle name="Lien hypertexte visité" xfId="10433" builtinId="9" hidden="1"/>
    <cellStyle name="Lien hypertexte visité" xfId="10431" builtinId="9" hidden="1"/>
    <cellStyle name="Lien hypertexte visité" xfId="10429" builtinId="9" hidden="1"/>
    <cellStyle name="Lien hypertexte visité" xfId="10427" builtinId="9" hidden="1"/>
    <cellStyle name="Lien hypertexte visité" xfId="10425" builtinId="9" hidden="1"/>
    <cellStyle name="Lien hypertexte visité" xfId="10423" builtinId="9" hidden="1"/>
    <cellStyle name="Lien hypertexte visité" xfId="10421" builtinId="9" hidden="1"/>
    <cellStyle name="Lien hypertexte visité" xfId="10419" builtinId="9" hidden="1"/>
    <cellStyle name="Lien hypertexte visité" xfId="10417" builtinId="9" hidden="1"/>
    <cellStyle name="Lien hypertexte visité" xfId="10415" builtinId="9" hidden="1"/>
    <cellStyle name="Lien hypertexte visité" xfId="10413" builtinId="9" hidden="1"/>
    <cellStyle name="Lien hypertexte visité" xfId="10411" builtinId="9" hidden="1"/>
    <cellStyle name="Lien hypertexte visité" xfId="10409" builtinId="9" hidden="1"/>
    <cellStyle name="Lien hypertexte visité" xfId="10407" builtinId="9" hidden="1"/>
    <cellStyle name="Lien hypertexte visité" xfId="10405" builtinId="9" hidden="1"/>
    <cellStyle name="Lien hypertexte visité" xfId="10403" builtinId="9" hidden="1"/>
    <cellStyle name="Lien hypertexte visité" xfId="10401" builtinId="9" hidden="1"/>
    <cellStyle name="Lien hypertexte visité" xfId="10399" builtinId="9" hidden="1"/>
    <cellStyle name="Lien hypertexte visité" xfId="10397" builtinId="9" hidden="1"/>
    <cellStyle name="Lien hypertexte visité" xfId="10395" builtinId="9" hidden="1"/>
    <cellStyle name="Lien hypertexte visité" xfId="10393" builtinId="9" hidden="1"/>
    <cellStyle name="Lien hypertexte visité" xfId="10391" builtinId="9" hidden="1"/>
    <cellStyle name="Lien hypertexte visité" xfId="10389" builtinId="9" hidden="1"/>
    <cellStyle name="Lien hypertexte visité" xfId="10387" builtinId="9" hidden="1"/>
    <cellStyle name="Lien hypertexte visité" xfId="10385" builtinId="9" hidden="1"/>
    <cellStyle name="Lien hypertexte visité" xfId="10383" builtinId="9" hidden="1"/>
    <cellStyle name="Lien hypertexte visité" xfId="10381" builtinId="9" hidden="1"/>
    <cellStyle name="Lien hypertexte visité" xfId="10379" builtinId="9" hidden="1"/>
    <cellStyle name="Lien hypertexte visité" xfId="10377" builtinId="9" hidden="1"/>
    <cellStyle name="Lien hypertexte visité" xfId="10375" builtinId="9" hidden="1"/>
    <cellStyle name="Lien hypertexte visité" xfId="10373" builtinId="9" hidden="1"/>
    <cellStyle name="Lien hypertexte visité" xfId="10371" builtinId="9" hidden="1"/>
    <cellStyle name="Lien hypertexte visité" xfId="10369" builtinId="9" hidden="1"/>
    <cellStyle name="Lien hypertexte visité" xfId="10367" builtinId="9" hidden="1"/>
    <cellStyle name="Lien hypertexte visité" xfId="10365" builtinId="9" hidden="1"/>
    <cellStyle name="Lien hypertexte visité" xfId="10363" builtinId="9" hidden="1"/>
    <cellStyle name="Lien hypertexte visité" xfId="10361" builtinId="9" hidden="1"/>
    <cellStyle name="Lien hypertexte visité" xfId="10359" builtinId="9" hidden="1"/>
    <cellStyle name="Lien hypertexte visité" xfId="10357" builtinId="9" hidden="1"/>
    <cellStyle name="Lien hypertexte visité" xfId="10355" builtinId="9" hidden="1"/>
    <cellStyle name="Lien hypertexte visité" xfId="10353" builtinId="9" hidden="1"/>
    <cellStyle name="Lien hypertexte visité" xfId="10351" builtinId="9" hidden="1"/>
    <cellStyle name="Lien hypertexte visité" xfId="10349" builtinId="9" hidden="1"/>
    <cellStyle name="Lien hypertexte visité" xfId="10347" builtinId="9" hidden="1"/>
    <cellStyle name="Lien hypertexte visité" xfId="10345" builtinId="9" hidden="1"/>
    <cellStyle name="Lien hypertexte visité" xfId="10343" builtinId="9" hidden="1"/>
    <cellStyle name="Lien hypertexte visité" xfId="10341" builtinId="9" hidden="1"/>
    <cellStyle name="Lien hypertexte visité" xfId="10339" builtinId="9" hidden="1"/>
    <cellStyle name="Lien hypertexte visité" xfId="10337" builtinId="9" hidden="1"/>
    <cellStyle name="Lien hypertexte visité" xfId="10335" builtinId="9" hidden="1"/>
    <cellStyle name="Lien hypertexte visité" xfId="10333" builtinId="9" hidden="1"/>
    <cellStyle name="Lien hypertexte visité" xfId="10331" builtinId="9" hidden="1"/>
    <cellStyle name="Lien hypertexte visité" xfId="10329" builtinId="9" hidden="1"/>
    <cellStyle name="Lien hypertexte visité" xfId="10327" builtinId="9" hidden="1"/>
    <cellStyle name="Lien hypertexte visité" xfId="10325" builtinId="9" hidden="1"/>
    <cellStyle name="Lien hypertexte visité" xfId="10323" builtinId="9" hidden="1"/>
    <cellStyle name="Lien hypertexte visité" xfId="10321" builtinId="9" hidden="1"/>
    <cellStyle name="Lien hypertexte visité" xfId="10319" builtinId="9" hidden="1"/>
    <cellStyle name="Lien hypertexte visité" xfId="10317" builtinId="9" hidden="1"/>
    <cellStyle name="Lien hypertexte visité" xfId="10315" builtinId="9" hidden="1"/>
    <cellStyle name="Lien hypertexte visité" xfId="10313" builtinId="9" hidden="1"/>
    <cellStyle name="Lien hypertexte visité" xfId="10311" builtinId="9" hidden="1"/>
    <cellStyle name="Lien hypertexte visité" xfId="10309" builtinId="9" hidden="1"/>
    <cellStyle name="Lien hypertexte visité" xfId="10307" builtinId="9" hidden="1"/>
    <cellStyle name="Lien hypertexte visité" xfId="10305" builtinId="9" hidden="1"/>
    <cellStyle name="Lien hypertexte visité" xfId="10303" builtinId="9" hidden="1"/>
    <cellStyle name="Lien hypertexte visité" xfId="10301" builtinId="9" hidden="1"/>
    <cellStyle name="Lien hypertexte visité" xfId="10299" builtinId="9" hidden="1"/>
    <cellStyle name="Lien hypertexte visité" xfId="10297" builtinId="9" hidden="1"/>
    <cellStyle name="Lien hypertexte visité" xfId="10295" builtinId="9" hidden="1"/>
    <cellStyle name="Lien hypertexte visité" xfId="10293" builtinId="9" hidden="1"/>
    <cellStyle name="Lien hypertexte visité" xfId="10291" builtinId="9" hidden="1"/>
    <cellStyle name="Lien hypertexte visité" xfId="10289" builtinId="9" hidden="1"/>
    <cellStyle name="Lien hypertexte visité" xfId="10287" builtinId="9" hidden="1"/>
    <cellStyle name="Lien hypertexte visité" xfId="10285" builtinId="9" hidden="1"/>
    <cellStyle name="Lien hypertexte visité" xfId="10283" builtinId="9" hidden="1"/>
    <cellStyle name="Lien hypertexte visité" xfId="10281" builtinId="9" hidden="1"/>
    <cellStyle name="Lien hypertexte visité" xfId="10279" builtinId="9" hidden="1"/>
    <cellStyle name="Lien hypertexte visité" xfId="10277" builtinId="9" hidden="1"/>
    <cellStyle name="Lien hypertexte visité" xfId="10275" builtinId="9" hidden="1"/>
    <cellStyle name="Lien hypertexte visité" xfId="10273" builtinId="9" hidden="1"/>
    <cellStyle name="Lien hypertexte visité" xfId="10271" builtinId="9" hidden="1"/>
    <cellStyle name="Lien hypertexte visité" xfId="10269" builtinId="9" hidden="1"/>
    <cellStyle name="Lien hypertexte visité" xfId="10267" builtinId="9" hidden="1"/>
    <cellStyle name="Lien hypertexte visité" xfId="10265" builtinId="9" hidden="1"/>
    <cellStyle name="Lien hypertexte visité" xfId="10263" builtinId="9" hidden="1"/>
    <cellStyle name="Lien hypertexte visité" xfId="10261" builtinId="9" hidden="1"/>
    <cellStyle name="Lien hypertexte visité" xfId="10259" builtinId="9" hidden="1"/>
    <cellStyle name="Lien hypertexte visité" xfId="10257" builtinId="9" hidden="1"/>
    <cellStyle name="Lien hypertexte visité" xfId="10255" builtinId="9" hidden="1"/>
    <cellStyle name="Lien hypertexte visité" xfId="10253" builtinId="9" hidden="1"/>
    <cellStyle name="Lien hypertexte visité" xfId="10251" builtinId="9" hidden="1"/>
    <cellStyle name="Lien hypertexte visité" xfId="10249" builtinId="9" hidden="1"/>
    <cellStyle name="Lien hypertexte visité" xfId="10247" builtinId="9" hidden="1"/>
    <cellStyle name="Lien hypertexte visité" xfId="10245" builtinId="9" hidden="1"/>
    <cellStyle name="Lien hypertexte visité" xfId="10243" builtinId="9" hidden="1"/>
    <cellStyle name="Lien hypertexte visité" xfId="10241" builtinId="9" hidden="1"/>
    <cellStyle name="Lien hypertexte visité" xfId="10239" builtinId="9" hidden="1"/>
    <cellStyle name="Lien hypertexte visité" xfId="10237" builtinId="9" hidden="1"/>
    <cellStyle name="Lien hypertexte visité" xfId="10235" builtinId="9" hidden="1"/>
    <cellStyle name="Lien hypertexte visité" xfId="10233" builtinId="9" hidden="1"/>
    <cellStyle name="Lien hypertexte visité" xfId="10231" builtinId="9" hidden="1"/>
    <cellStyle name="Lien hypertexte visité" xfId="10229" builtinId="9" hidden="1"/>
    <cellStyle name="Lien hypertexte visité" xfId="10227" builtinId="9" hidden="1"/>
    <cellStyle name="Lien hypertexte visité" xfId="10225" builtinId="9" hidden="1"/>
    <cellStyle name="Lien hypertexte visité" xfId="10223" builtinId="9" hidden="1"/>
    <cellStyle name="Lien hypertexte visité" xfId="10221" builtinId="9" hidden="1"/>
    <cellStyle name="Lien hypertexte visité" xfId="10219" builtinId="9" hidden="1"/>
    <cellStyle name="Lien hypertexte visité" xfId="10217" builtinId="9" hidden="1"/>
    <cellStyle name="Lien hypertexte visité" xfId="10215" builtinId="9" hidden="1"/>
    <cellStyle name="Lien hypertexte visité" xfId="10213" builtinId="9" hidden="1"/>
    <cellStyle name="Lien hypertexte visité" xfId="10211" builtinId="9" hidden="1"/>
    <cellStyle name="Lien hypertexte visité" xfId="10209" builtinId="9" hidden="1"/>
    <cellStyle name="Lien hypertexte visité" xfId="10207" builtinId="9" hidden="1"/>
    <cellStyle name="Lien hypertexte visité" xfId="10205" builtinId="9" hidden="1"/>
    <cellStyle name="Lien hypertexte visité" xfId="10203" builtinId="9" hidden="1"/>
    <cellStyle name="Lien hypertexte visité" xfId="10201" builtinId="9" hidden="1"/>
    <cellStyle name="Lien hypertexte visité" xfId="10199" builtinId="9" hidden="1"/>
    <cellStyle name="Lien hypertexte visité" xfId="10197" builtinId="9" hidden="1"/>
    <cellStyle name="Lien hypertexte visité" xfId="10195" builtinId="9" hidden="1"/>
    <cellStyle name="Lien hypertexte visité" xfId="10193" builtinId="9" hidden="1"/>
    <cellStyle name="Lien hypertexte visité" xfId="10191" builtinId="9" hidden="1"/>
    <cellStyle name="Lien hypertexte visité" xfId="10189" builtinId="9" hidden="1"/>
    <cellStyle name="Lien hypertexte visité" xfId="10187" builtinId="9" hidden="1"/>
    <cellStyle name="Lien hypertexte visité" xfId="10185" builtinId="9" hidden="1"/>
    <cellStyle name="Lien hypertexte visité" xfId="10183" builtinId="9" hidden="1"/>
    <cellStyle name="Lien hypertexte visité" xfId="10181" builtinId="9" hidden="1"/>
    <cellStyle name="Lien hypertexte visité" xfId="10179" builtinId="9" hidden="1"/>
    <cellStyle name="Lien hypertexte visité" xfId="10177" builtinId="9" hidden="1"/>
    <cellStyle name="Lien hypertexte visité" xfId="10175" builtinId="9" hidden="1"/>
    <cellStyle name="Lien hypertexte visité" xfId="10173" builtinId="9" hidden="1"/>
    <cellStyle name="Lien hypertexte visité" xfId="10171" builtinId="9" hidden="1"/>
    <cellStyle name="Lien hypertexte visité" xfId="10169" builtinId="9" hidden="1"/>
    <cellStyle name="Lien hypertexte visité" xfId="10167" builtinId="9" hidden="1"/>
    <cellStyle name="Lien hypertexte visité" xfId="10165" builtinId="9" hidden="1"/>
    <cellStyle name="Lien hypertexte visité" xfId="10163" builtinId="9" hidden="1"/>
    <cellStyle name="Lien hypertexte visité" xfId="10161" builtinId="9" hidden="1"/>
    <cellStyle name="Lien hypertexte visité" xfId="10159" builtinId="9" hidden="1"/>
    <cellStyle name="Lien hypertexte visité" xfId="10157" builtinId="9" hidden="1"/>
    <cellStyle name="Lien hypertexte visité" xfId="10155" builtinId="9" hidden="1"/>
    <cellStyle name="Lien hypertexte visité" xfId="10153" builtinId="9" hidden="1"/>
    <cellStyle name="Lien hypertexte visité" xfId="10151" builtinId="9" hidden="1"/>
    <cellStyle name="Lien hypertexte visité" xfId="10149" builtinId="9" hidden="1"/>
    <cellStyle name="Lien hypertexte visité" xfId="10147" builtinId="9" hidden="1"/>
    <cellStyle name="Lien hypertexte visité" xfId="10145" builtinId="9" hidden="1"/>
    <cellStyle name="Lien hypertexte visité" xfId="10143" builtinId="9" hidden="1"/>
    <cellStyle name="Lien hypertexte visité" xfId="10141" builtinId="9" hidden="1"/>
    <cellStyle name="Lien hypertexte visité" xfId="10139" builtinId="9" hidden="1"/>
    <cellStyle name="Lien hypertexte visité" xfId="10137" builtinId="9" hidden="1"/>
    <cellStyle name="Lien hypertexte visité" xfId="10135" builtinId="9" hidden="1"/>
    <cellStyle name="Lien hypertexte visité" xfId="10133" builtinId="9" hidden="1"/>
    <cellStyle name="Lien hypertexte visité" xfId="10131" builtinId="9" hidden="1"/>
    <cellStyle name="Lien hypertexte visité" xfId="10129" builtinId="9" hidden="1"/>
    <cellStyle name="Lien hypertexte visité" xfId="10127" builtinId="9" hidden="1"/>
    <cellStyle name="Lien hypertexte visité" xfId="10125" builtinId="9" hidden="1"/>
    <cellStyle name="Lien hypertexte visité" xfId="10123" builtinId="9" hidden="1"/>
    <cellStyle name="Lien hypertexte visité" xfId="10121" builtinId="9" hidden="1"/>
    <cellStyle name="Lien hypertexte visité" xfId="10119" builtinId="9" hidden="1"/>
    <cellStyle name="Lien hypertexte visité" xfId="10117" builtinId="9" hidden="1"/>
    <cellStyle name="Lien hypertexte visité" xfId="10115" builtinId="9" hidden="1"/>
    <cellStyle name="Lien hypertexte visité" xfId="10113" builtinId="9" hidden="1"/>
    <cellStyle name="Lien hypertexte visité" xfId="10111" builtinId="9" hidden="1"/>
    <cellStyle name="Lien hypertexte visité" xfId="10109" builtinId="9" hidden="1"/>
    <cellStyle name="Lien hypertexte visité" xfId="10107" builtinId="9" hidden="1"/>
    <cellStyle name="Lien hypertexte visité" xfId="10105" builtinId="9" hidden="1"/>
    <cellStyle name="Lien hypertexte visité" xfId="10103" builtinId="9" hidden="1"/>
    <cellStyle name="Lien hypertexte visité" xfId="10101" builtinId="9" hidden="1"/>
    <cellStyle name="Lien hypertexte visité" xfId="10099" builtinId="9" hidden="1"/>
    <cellStyle name="Lien hypertexte visité" xfId="10097" builtinId="9" hidden="1"/>
    <cellStyle name="Lien hypertexte visité" xfId="10095" builtinId="9" hidden="1"/>
    <cellStyle name="Lien hypertexte visité" xfId="10093" builtinId="9" hidden="1"/>
    <cellStyle name="Lien hypertexte visité" xfId="10091" builtinId="9" hidden="1"/>
    <cellStyle name="Lien hypertexte visité" xfId="10089" builtinId="9" hidden="1"/>
    <cellStyle name="Lien hypertexte visité" xfId="10087" builtinId="9" hidden="1"/>
    <cellStyle name="Lien hypertexte visité" xfId="10085" builtinId="9" hidden="1"/>
    <cellStyle name="Lien hypertexte visité" xfId="10083" builtinId="9" hidden="1"/>
    <cellStyle name="Lien hypertexte visité" xfId="10081" builtinId="9" hidden="1"/>
    <cellStyle name="Lien hypertexte visité" xfId="10079" builtinId="9" hidden="1"/>
    <cellStyle name="Lien hypertexte visité" xfId="10077" builtinId="9" hidden="1"/>
    <cellStyle name="Lien hypertexte visité" xfId="10075" builtinId="9" hidden="1"/>
    <cellStyle name="Lien hypertexte visité" xfId="10073" builtinId="9" hidden="1"/>
    <cellStyle name="Lien hypertexte visité" xfId="10071" builtinId="9" hidden="1"/>
    <cellStyle name="Lien hypertexte visité" xfId="10069" builtinId="9" hidden="1"/>
    <cellStyle name="Lien hypertexte visité" xfId="10067" builtinId="9" hidden="1"/>
    <cellStyle name="Lien hypertexte visité" xfId="10065" builtinId="9" hidden="1"/>
    <cellStyle name="Lien hypertexte visité" xfId="10063" builtinId="9" hidden="1"/>
    <cellStyle name="Lien hypertexte visité" xfId="10061" builtinId="9" hidden="1"/>
    <cellStyle name="Lien hypertexte visité" xfId="10059" builtinId="9" hidden="1"/>
    <cellStyle name="Lien hypertexte visité" xfId="10057" builtinId="9" hidden="1"/>
    <cellStyle name="Lien hypertexte visité" xfId="10055" builtinId="9" hidden="1"/>
    <cellStyle name="Lien hypertexte visité" xfId="10053" builtinId="9" hidden="1"/>
    <cellStyle name="Lien hypertexte visité" xfId="10051" builtinId="9" hidden="1"/>
    <cellStyle name="Lien hypertexte visité" xfId="10049" builtinId="9" hidden="1"/>
    <cellStyle name="Lien hypertexte visité" xfId="10047" builtinId="9" hidden="1"/>
    <cellStyle name="Lien hypertexte visité" xfId="10045" builtinId="9" hidden="1"/>
    <cellStyle name="Lien hypertexte visité" xfId="10043" builtinId="9" hidden="1"/>
    <cellStyle name="Lien hypertexte visité" xfId="10041" builtinId="9" hidden="1"/>
    <cellStyle name="Lien hypertexte visité" xfId="10039" builtinId="9" hidden="1"/>
    <cellStyle name="Lien hypertexte visité" xfId="10037" builtinId="9" hidden="1"/>
    <cellStyle name="Lien hypertexte visité" xfId="10035" builtinId="9" hidden="1"/>
    <cellStyle name="Lien hypertexte visité" xfId="10033" builtinId="9" hidden="1"/>
    <cellStyle name="Lien hypertexte visité" xfId="10031" builtinId="9" hidden="1"/>
    <cellStyle name="Lien hypertexte visité" xfId="10029" builtinId="9" hidden="1"/>
    <cellStyle name="Lien hypertexte visité" xfId="10027" builtinId="9" hidden="1"/>
    <cellStyle name="Lien hypertexte visité" xfId="10025" builtinId="9" hidden="1"/>
    <cellStyle name="Lien hypertexte visité" xfId="10023" builtinId="9" hidden="1"/>
    <cellStyle name="Lien hypertexte visité" xfId="10021" builtinId="9" hidden="1"/>
    <cellStyle name="Lien hypertexte visité" xfId="10019" builtinId="9" hidden="1"/>
    <cellStyle name="Lien hypertexte visité" xfId="10017" builtinId="9" hidden="1"/>
    <cellStyle name="Lien hypertexte visité" xfId="10015" builtinId="9" hidden="1"/>
    <cellStyle name="Lien hypertexte visité" xfId="10013" builtinId="9" hidden="1"/>
    <cellStyle name="Lien hypertexte visité" xfId="10011" builtinId="9" hidden="1"/>
    <cellStyle name="Lien hypertexte visité" xfId="10009" builtinId="9" hidden="1"/>
    <cellStyle name="Lien hypertexte visité" xfId="10007" builtinId="9" hidden="1"/>
    <cellStyle name="Lien hypertexte visité" xfId="10005" builtinId="9" hidden="1"/>
    <cellStyle name="Lien hypertexte visité" xfId="10003" builtinId="9" hidden="1"/>
    <cellStyle name="Lien hypertexte visité" xfId="10001" builtinId="9" hidden="1"/>
    <cellStyle name="Lien hypertexte visité" xfId="9999" builtinId="9" hidden="1"/>
    <cellStyle name="Lien hypertexte visité" xfId="9997" builtinId="9" hidden="1"/>
    <cellStyle name="Lien hypertexte visité" xfId="9995" builtinId="9" hidden="1"/>
    <cellStyle name="Lien hypertexte visité" xfId="9993" builtinId="9" hidden="1"/>
    <cellStyle name="Lien hypertexte visité" xfId="9991" builtinId="9" hidden="1"/>
    <cellStyle name="Lien hypertexte visité" xfId="9989" builtinId="9" hidden="1"/>
    <cellStyle name="Lien hypertexte visité" xfId="9987" builtinId="9" hidden="1"/>
    <cellStyle name="Lien hypertexte visité" xfId="9985" builtinId="9" hidden="1"/>
    <cellStyle name="Lien hypertexte visité" xfId="9983" builtinId="9" hidden="1"/>
    <cellStyle name="Lien hypertexte visité" xfId="9981" builtinId="9" hidden="1"/>
    <cellStyle name="Lien hypertexte visité" xfId="9979" builtinId="9" hidden="1"/>
    <cellStyle name="Lien hypertexte visité" xfId="9977" builtinId="9" hidden="1"/>
    <cellStyle name="Lien hypertexte visité" xfId="9975" builtinId="9" hidden="1"/>
    <cellStyle name="Lien hypertexte visité" xfId="9973" builtinId="9" hidden="1"/>
    <cellStyle name="Lien hypertexte visité" xfId="9971" builtinId="9" hidden="1"/>
    <cellStyle name="Lien hypertexte visité" xfId="9969" builtinId="9" hidden="1"/>
    <cellStyle name="Lien hypertexte visité" xfId="9967" builtinId="9" hidden="1"/>
    <cellStyle name="Lien hypertexte visité" xfId="9965" builtinId="9" hidden="1"/>
    <cellStyle name="Lien hypertexte visité" xfId="9963" builtinId="9" hidden="1"/>
    <cellStyle name="Lien hypertexte visité" xfId="9961" builtinId="9" hidden="1"/>
    <cellStyle name="Lien hypertexte visité" xfId="9959" builtinId="9" hidden="1"/>
    <cellStyle name="Lien hypertexte visité" xfId="9957" builtinId="9" hidden="1"/>
    <cellStyle name="Lien hypertexte visité" xfId="9955" builtinId="9" hidden="1"/>
    <cellStyle name="Lien hypertexte visité" xfId="9953" builtinId="9" hidden="1"/>
    <cellStyle name="Lien hypertexte visité" xfId="9951" builtinId="9" hidden="1"/>
    <cellStyle name="Lien hypertexte visité" xfId="9949" builtinId="9" hidden="1"/>
    <cellStyle name="Lien hypertexte visité" xfId="9947" builtinId="9" hidden="1"/>
    <cellStyle name="Lien hypertexte visité" xfId="9945" builtinId="9" hidden="1"/>
    <cellStyle name="Lien hypertexte visité" xfId="9943" builtinId="9" hidden="1"/>
    <cellStyle name="Lien hypertexte visité" xfId="9941" builtinId="9" hidden="1"/>
    <cellStyle name="Lien hypertexte visité" xfId="9939" builtinId="9" hidden="1"/>
    <cellStyle name="Lien hypertexte visité" xfId="9937" builtinId="9" hidden="1"/>
    <cellStyle name="Lien hypertexte visité" xfId="9935" builtinId="9" hidden="1"/>
    <cellStyle name="Lien hypertexte visité" xfId="9933" builtinId="9" hidden="1"/>
    <cellStyle name="Lien hypertexte visité" xfId="9931" builtinId="9" hidden="1"/>
    <cellStyle name="Lien hypertexte visité" xfId="9929" builtinId="9" hidden="1"/>
    <cellStyle name="Lien hypertexte visité" xfId="9927" builtinId="9" hidden="1"/>
    <cellStyle name="Lien hypertexte visité" xfId="9925" builtinId="9" hidden="1"/>
    <cellStyle name="Lien hypertexte visité" xfId="9923" builtinId="9" hidden="1"/>
    <cellStyle name="Lien hypertexte visité" xfId="9921" builtinId="9" hidden="1"/>
    <cellStyle name="Lien hypertexte visité" xfId="9919" builtinId="9" hidden="1"/>
    <cellStyle name="Lien hypertexte visité" xfId="9917" builtinId="9" hidden="1"/>
    <cellStyle name="Lien hypertexte visité" xfId="9915" builtinId="9" hidden="1"/>
    <cellStyle name="Lien hypertexte visité" xfId="9913" builtinId="9" hidden="1"/>
    <cellStyle name="Lien hypertexte visité" xfId="9911" builtinId="9" hidden="1"/>
    <cellStyle name="Lien hypertexte visité" xfId="9909" builtinId="9" hidden="1"/>
    <cellStyle name="Lien hypertexte visité" xfId="9907" builtinId="9" hidden="1"/>
    <cellStyle name="Lien hypertexte visité" xfId="9905" builtinId="9" hidden="1"/>
    <cellStyle name="Lien hypertexte visité" xfId="9903" builtinId="9" hidden="1"/>
    <cellStyle name="Lien hypertexte visité" xfId="9901" builtinId="9" hidden="1"/>
    <cellStyle name="Lien hypertexte visité" xfId="9899" builtinId="9" hidden="1"/>
    <cellStyle name="Lien hypertexte visité" xfId="9897" builtinId="9" hidden="1"/>
    <cellStyle name="Lien hypertexte visité" xfId="9895" builtinId="9" hidden="1"/>
    <cellStyle name="Lien hypertexte visité" xfId="9893" builtinId="9" hidden="1"/>
    <cellStyle name="Lien hypertexte visité" xfId="9891" builtinId="9" hidden="1"/>
    <cellStyle name="Lien hypertexte visité" xfId="9889" builtinId="9" hidden="1"/>
    <cellStyle name="Lien hypertexte visité" xfId="9887" builtinId="9" hidden="1"/>
    <cellStyle name="Lien hypertexte visité" xfId="9885" builtinId="9" hidden="1"/>
    <cellStyle name="Lien hypertexte visité" xfId="9883" builtinId="9" hidden="1"/>
    <cellStyle name="Lien hypertexte visité" xfId="9881" builtinId="9" hidden="1"/>
    <cellStyle name="Lien hypertexte visité" xfId="9879" builtinId="9" hidden="1"/>
    <cellStyle name="Lien hypertexte visité" xfId="9877" builtinId="9" hidden="1"/>
    <cellStyle name="Lien hypertexte visité" xfId="9875" builtinId="9" hidden="1"/>
    <cellStyle name="Lien hypertexte visité" xfId="9873" builtinId="9" hidden="1"/>
    <cellStyle name="Lien hypertexte visité" xfId="9871" builtinId="9" hidden="1"/>
    <cellStyle name="Lien hypertexte visité" xfId="9869" builtinId="9" hidden="1"/>
    <cellStyle name="Lien hypertexte visité" xfId="9867" builtinId="9" hidden="1"/>
    <cellStyle name="Lien hypertexte visité" xfId="9865" builtinId="9" hidden="1"/>
    <cellStyle name="Lien hypertexte visité" xfId="9863" builtinId="9" hidden="1"/>
    <cellStyle name="Lien hypertexte visité" xfId="9861" builtinId="9" hidden="1"/>
    <cellStyle name="Lien hypertexte visité" xfId="9859" builtinId="9" hidden="1"/>
    <cellStyle name="Lien hypertexte visité" xfId="9857" builtinId="9" hidden="1"/>
    <cellStyle name="Lien hypertexte visité" xfId="9855" builtinId="9" hidden="1"/>
    <cellStyle name="Lien hypertexte visité" xfId="9853" builtinId="9" hidden="1"/>
    <cellStyle name="Lien hypertexte visité" xfId="9851" builtinId="9" hidden="1"/>
    <cellStyle name="Lien hypertexte visité" xfId="9849" builtinId="9" hidden="1"/>
    <cellStyle name="Lien hypertexte visité" xfId="9847" builtinId="9" hidden="1"/>
    <cellStyle name="Lien hypertexte visité" xfId="9845" builtinId="9" hidden="1"/>
    <cellStyle name="Lien hypertexte visité" xfId="9843" builtinId="9" hidden="1"/>
    <cellStyle name="Lien hypertexte visité" xfId="9841" builtinId="9" hidden="1"/>
    <cellStyle name="Lien hypertexte visité" xfId="9839" builtinId="9" hidden="1"/>
    <cellStyle name="Lien hypertexte visité" xfId="9837" builtinId="9" hidden="1"/>
    <cellStyle name="Lien hypertexte visité" xfId="9835" builtinId="9" hidden="1"/>
    <cellStyle name="Lien hypertexte visité" xfId="9833" builtinId="9" hidden="1"/>
    <cellStyle name="Lien hypertexte visité" xfId="9831" builtinId="9" hidden="1"/>
    <cellStyle name="Lien hypertexte visité" xfId="9829" builtinId="9" hidden="1"/>
    <cellStyle name="Lien hypertexte visité" xfId="9827" builtinId="9" hidden="1"/>
    <cellStyle name="Lien hypertexte visité" xfId="9825" builtinId="9" hidden="1"/>
    <cellStyle name="Lien hypertexte visité" xfId="9823" builtinId="9" hidden="1"/>
    <cellStyle name="Lien hypertexte visité" xfId="9821" builtinId="9" hidden="1"/>
    <cellStyle name="Lien hypertexte visité" xfId="9819" builtinId="9" hidden="1"/>
    <cellStyle name="Lien hypertexte visité" xfId="9817" builtinId="9" hidden="1"/>
    <cellStyle name="Lien hypertexte visité" xfId="9815" builtinId="9" hidden="1"/>
    <cellStyle name="Lien hypertexte visité" xfId="9813" builtinId="9" hidden="1"/>
    <cellStyle name="Lien hypertexte visité" xfId="9811" builtinId="9" hidden="1"/>
    <cellStyle name="Lien hypertexte visité" xfId="9809" builtinId="9" hidden="1"/>
    <cellStyle name="Lien hypertexte visité" xfId="9807" builtinId="9" hidden="1"/>
    <cellStyle name="Lien hypertexte visité" xfId="9805" builtinId="9" hidden="1"/>
    <cellStyle name="Lien hypertexte visité" xfId="9803" builtinId="9" hidden="1"/>
    <cellStyle name="Lien hypertexte visité" xfId="9801" builtinId="9" hidden="1"/>
    <cellStyle name="Lien hypertexte visité" xfId="9799" builtinId="9" hidden="1"/>
    <cellStyle name="Lien hypertexte visité" xfId="9797" builtinId="9" hidden="1"/>
    <cellStyle name="Lien hypertexte visité" xfId="9795" builtinId="9" hidden="1"/>
    <cellStyle name="Lien hypertexte visité" xfId="9793" builtinId="9" hidden="1"/>
    <cellStyle name="Lien hypertexte visité" xfId="9791" builtinId="9" hidden="1"/>
    <cellStyle name="Lien hypertexte visité" xfId="9789" builtinId="9" hidden="1"/>
    <cellStyle name="Lien hypertexte visité" xfId="9787" builtinId="9" hidden="1"/>
    <cellStyle name="Lien hypertexte visité" xfId="9785" builtinId="9" hidden="1"/>
    <cellStyle name="Lien hypertexte visité" xfId="9783" builtinId="9" hidden="1"/>
    <cellStyle name="Lien hypertexte visité" xfId="9781" builtinId="9" hidden="1"/>
    <cellStyle name="Lien hypertexte visité" xfId="9779" builtinId="9" hidden="1"/>
    <cellStyle name="Lien hypertexte visité" xfId="9777" builtinId="9" hidden="1"/>
    <cellStyle name="Lien hypertexte visité" xfId="9775" builtinId="9" hidden="1"/>
    <cellStyle name="Lien hypertexte visité" xfId="9773" builtinId="9" hidden="1"/>
    <cellStyle name="Lien hypertexte visité" xfId="9771" builtinId="9" hidden="1"/>
    <cellStyle name="Lien hypertexte visité" xfId="9769" builtinId="9" hidden="1"/>
    <cellStyle name="Lien hypertexte visité" xfId="9767" builtinId="9" hidden="1"/>
    <cellStyle name="Lien hypertexte visité" xfId="9765" builtinId="9" hidden="1"/>
    <cellStyle name="Lien hypertexte visité" xfId="9763" builtinId="9" hidden="1"/>
    <cellStyle name="Lien hypertexte visité" xfId="9761" builtinId="9" hidden="1"/>
    <cellStyle name="Lien hypertexte visité" xfId="9759" builtinId="9" hidden="1"/>
    <cellStyle name="Lien hypertexte visité" xfId="9757" builtinId="9" hidden="1"/>
    <cellStyle name="Lien hypertexte visité" xfId="9755" builtinId="9" hidden="1"/>
    <cellStyle name="Lien hypertexte visité" xfId="9753" builtinId="9" hidden="1"/>
    <cellStyle name="Lien hypertexte visité" xfId="9751" builtinId="9" hidden="1"/>
    <cellStyle name="Lien hypertexte visité" xfId="9749" builtinId="9" hidden="1"/>
    <cellStyle name="Lien hypertexte visité" xfId="9747" builtinId="9" hidden="1"/>
    <cellStyle name="Lien hypertexte visité" xfId="9745" builtinId="9" hidden="1"/>
    <cellStyle name="Lien hypertexte visité" xfId="9743" builtinId="9" hidden="1"/>
    <cellStyle name="Lien hypertexte visité" xfId="9741" builtinId="9" hidden="1"/>
    <cellStyle name="Lien hypertexte visité" xfId="9739" builtinId="9" hidden="1"/>
    <cellStyle name="Lien hypertexte visité" xfId="9737" builtinId="9" hidden="1"/>
    <cellStyle name="Lien hypertexte visité" xfId="9735" builtinId="9" hidden="1"/>
    <cellStyle name="Lien hypertexte visité" xfId="9733" builtinId="9" hidden="1"/>
    <cellStyle name="Lien hypertexte visité" xfId="9731" builtinId="9" hidden="1"/>
    <cellStyle name="Lien hypertexte visité" xfId="9729" builtinId="9" hidden="1"/>
    <cellStyle name="Lien hypertexte visité" xfId="9727" builtinId="9" hidden="1"/>
    <cellStyle name="Lien hypertexte visité" xfId="9725" builtinId="9" hidden="1"/>
    <cellStyle name="Lien hypertexte visité" xfId="9723" builtinId="9" hidden="1"/>
    <cellStyle name="Lien hypertexte visité" xfId="9721" builtinId="9" hidden="1"/>
    <cellStyle name="Lien hypertexte visité" xfId="9719" builtinId="9" hidden="1"/>
    <cellStyle name="Lien hypertexte visité" xfId="9717" builtinId="9" hidden="1"/>
    <cellStyle name="Lien hypertexte visité" xfId="9715" builtinId="9" hidden="1"/>
    <cellStyle name="Lien hypertexte visité" xfId="9713" builtinId="9" hidden="1"/>
    <cellStyle name="Lien hypertexte visité" xfId="9711" builtinId="9" hidden="1"/>
    <cellStyle name="Lien hypertexte visité" xfId="9709" builtinId="9" hidden="1"/>
    <cellStyle name="Lien hypertexte visité" xfId="9707" builtinId="9" hidden="1"/>
    <cellStyle name="Lien hypertexte visité" xfId="9705" builtinId="9" hidden="1"/>
    <cellStyle name="Lien hypertexte visité" xfId="9703" builtinId="9" hidden="1"/>
    <cellStyle name="Lien hypertexte visité" xfId="9701" builtinId="9" hidden="1"/>
    <cellStyle name="Lien hypertexte visité" xfId="9699" builtinId="9" hidden="1"/>
    <cellStyle name="Lien hypertexte visité" xfId="9697" builtinId="9" hidden="1"/>
    <cellStyle name="Lien hypertexte visité" xfId="9695" builtinId="9" hidden="1"/>
    <cellStyle name="Lien hypertexte visité" xfId="9693" builtinId="9" hidden="1"/>
    <cellStyle name="Lien hypertexte visité" xfId="9691" builtinId="9" hidden="1"/>
    <cellStyle name="Lien hypertexte visité" xfId="9689" builtinId="9" hidden="1"/>
    <cellStyle name="Lien hypertexte visité" xfId="9687" builtinId="9" hidden="1"/>
    <cellStyle name="Lien hypertexte visité" xfId="9685" builtinId="9" hidden="1"/>
    <cellStyle name="Lien hypertexte visité" xfId="9683" builtinId="9" hidden="1"/>
    <cellStyle name="Lien hypertexte visité" xfId="9681" builtinId="9" hidden="1"/>
    <cellStyle name="Lien hypertexte visité" xfId="9679" builtinId="9" hidden="1"/>
    <cellStyle name="Lien hypertexte visité" xfId="9677" builtinId="9" hidden="1"/>
    <cellStyle name="Lien hypertexte visité" xfId="9675" builtinId="9" hidden="1"/>
    <cellStyle name="Lien hypertexte visité" xfId="9673" builtinId="9" hidden="1"/>
    <cellStyle name="Lien hypertexte visité" xfId="9671" builtinId="9" hidden="1"/>
    <cellStyle name="Lien hypertexte visité" xfId="9669" builtinId="9" hidden="1"/>
    <cellStyle name="Lien hypertexte visité" xfId="9667" builtinId="9" hidden="1"/>
    <cellStyle name="Lien hypertexte visité" xfId="9665" builtinId="9" hidden="1"/>
    <cellStyle name="Lien hypertexte visité" xfId="9663" builtinId="9" hidden="1"/>
    <cellStyle name="Lien hypertexte visité" xfId="9661" builtinId="9" hidden="1"/>
    <cellStyle name="Lien hypertexte visité" xfId="9659" builtinId="9" hidden="1"/>
    <cellStyle name="Lien hypertexte visité" xfId="9657" builtinId="9" hidden="1"/>
    <cellStyle name="Lien hypertexte visité" xfId="9655" builtinId="9" hidden="1"/>
    <cellStyle name="Lien hypertexte visité" xfId="9653" builtinId="9" hidden="1"/>
    <cellStyle name="Lien hypertexte visité" xfId="9651" builtinId="9" hidden="1"/>
    <cellStyle name="Lien hypertexte visité" xfId="9649" builtinId="9" hidden="1"/>
    <cellStyle name="Lien hypertexte visité" xfId="9647" builtinId="9" hidden="1"/>
    <cellStyle name="Lien hypertexte visité" xfId="9645" builtinId="9" hidden="1"/>
    <cellStyle name="Lien hypertexte visité" xfId="9643" builtinId="9" hidden="1"/>
    <cellStyle name="Lien hypertexte visité" xfId="9641" builtinId="9" hidden="1"/>
    <cellStyle name="Lien hypertexte visité" xfId="9639" builtinId="9" hidden="1"/>
    <cellStyle name="Lien hypertexte visité" xfId="9637" builtinId="9" hidden="1"/>
    <cellStyle name="Lien hypertexte visité" xfId="9635" builtinId="9" hidden="1"/>
    <cellStyle name="Lien hypertexte visité" xfId="9633" builtinId="9" hidden="1"/>
    <cellStyle name="Lien hypertexte visité" xfId="9631" builtinId="9" hidden="1"/>
    <cellStyle name="Lien hypertexte visité" xfId="9629" builtinId="9" hidden="1"/>
    <cellStyle name="Lien hypertexte visité" xfId="9627" builtinId="9" hidden="1"/>
    <cellStyle name="Lien hypertexte visité" xfId="9625" builtinId="9" hidden="1"/>
    <cellStyle name="Lien hypertexte visité" xfId="9623" builtinId="9" hidden="1"/>
    <cellStyle name="Lien hypertexte visité" xfId="9621" builtinId="9" hidden="1"/>
    <cellStyle name="Lien hypertexte visité" xfId="9619" builtinId="9" hidden="1"/>
    <cellStyle name="Lien hypertexte visité" xfId="9617" builtinId="9" hidden="1"/>
    <cellStyle name="Lien hypertexte visité" xfId="9615" builtinId="9" hidden="1"/>
    <cellStyle name="Lien hypertexte visité" xfId="9613" builtinId="9" hidden="1"/>
    <cellStyle name="Lien hypertexte visité" xfId="9611" builtinId="9" hidden="1"/>
    <cellStyle name="Lien hypertexte visité" xfId="9609" builtinId="9" hidden="1"/>
    <cellStyle name="Lien hypertexte visité" xfId="9607" builtinId="9" hidden="1"/>
    <cellStyle name="Lien hypertexte visité" xfId="9605" builtinId="9" hidden="1"/>
    <cellStyle name="Lien hypertexte visité" xfId="9603" builtinId="9" hidden="1"/>
    <cellStyle name="Lien hypertexte visité" xfId="9601" builtinId="9" hidden="1"/>
    <cellStyle name="Lien hypertexte visité" xfId="9599" builtinId="9" hidden="1"/>
    <cellStyle name="Lien hypertexte visité" xfId="9597" builtinId="9" hidden="1"/>
    <cellStyle name="Lien hypertexte visité" xfId="9595" builtinId="9" hidden="1"/>
    <cellStyle name="Lien hypertexte visité" xfId="9593" builtinId="9" hidden="1"/>
    <cellStyle name="Lien hypertexte visité" xfId="9591" builtinId="9" hidden="1"/>
    <cellStyle name="Lien hypertexte visité" xfId="9589" builtinId="9" hidden="1"/>
    <cellStyle name="Lien hypertexte visité" xfId="9587" builtinId="9" hidden="1"/>
    <cellStyle name="Lien hypertexte visité" xfId="9585" builtinId="9" hidden="1"/>
    <cellStyle name="Lien hypertexte visité" xfId="9583" builtinId="9" hidden="1"/>
    <cellStyle name="Lien hypertexte visité" xfId="9581" builtinId="9" hidden="1"/>
    <cellStyle name="Lien hypertexte visité" xfId="9579" builtinId="9" hidden="1"/>
    <cellStyle name="Lien hypertexte visité" xfId="9577" builtinId="9" hidden="1"/>
    <cellStyle name="Lien hypertexte visité" xfId="9575" builtinId="9" hidden="1"/>
    <cellStyle name="Lien hypertexte visité" xfId="9573" builtinId="9" hidden="1"/>
    <cellStyle name="Lien hypertexte visité" xfId="9571" builtinId="9" hidden="1"/>
    <cellStyle name="Lien hypertexte visité" xfId="9569" builtinId="9" hidden="1"/>
    <cellStyle name="Lien hypertexte visité" xfId="9567" builtinId="9" hidden="1"/>
    <cellStyle name="Lien hypertexte visité" xfId="9565" builtinId="9" hidden="1"/>
    <cellStyle name="Lien hypertexte visité" xfId="9563" builtinId="9" hidden="1"/>
    <cellStyle name="Lien hypertexte visité" xfId="9561" builtinId="9" hidden="1"/>
    <cellStyle name="Lien hypertexte visité" xfId="9559" builtinId="9" hidden="1"/>
    <cellStyle name="Lien hypertexte visité" xfId="9557" builtinId="9" hidden="1"/>
    <cellStyle name="Lien hypertexte visité" xfId="9555" builtinId="9" hidden="1"/>
    <cellStyle name="Lien hypertexte visité" xfId="9553" builtinId="9" hidden="1"/>
    <cellStyle name="Lien hypertexte visité" xfId="9551" builtinId="9" hidden="1"/>
    <cellStyle name="Lien hypertexte visité" xfId="9549" builtinId="9" hidden="1"/>
    <cellStyle name="Lien hypertexte visité" xfId="9547" builtinId="9" hidden="1"/>
    <cellStyle name="Lien hypertexte visité" xfId="9545" builtinId="9" hidden="1"/>
    <cellStyle name="Lien hypertexte visité" xfId="9543" builtinId="9" hidden="1"/>
    <cellStyle name="Lien hypertexte visité" xfId="9541" builtinId="9" hidden="1"/>
    <cellStyle name="Lien hypertexte visité" xfId="9539" builtinId="9" hidden="1"/>
    <cellStyle name="Lien hypertexte visité" xfId="9537" builtinId="9" hidden="1"/>
    <cellStyle name="Lien hypertexte visité" xfId="9535" builtinId="9" hidden="1"/>
    <cellStyle name="Lien hypertexte visité" xfId="9533" builtinId="9" hidden="1"/>
    <cellStyle name="Lien hypertexte visité" xfId="9531" builtinId="9" hidden="1"/>
    <cellStyle name="Lien hypertexte visité" xfId="9529" builtinId="9" hidden="1"/>
    <cellStyle name="Lien hypertexte visité" xfId="9527" builtinId="9" hidden="1"/>
    <cellStyle name="Lien hypertexte visité" xfId="9525" builtinId="9" hidden="1"/>
    <cellStyle name="Lien hypertexte visité" xfId="9523" builtinId="9" hidden="1"/>
    <cellStyle name="Lien hypertexte visité" xfId="9521" builtinId="9" hidden="1"/>
    <cellStyle name="Lien hypertexte visité" xfId="9519" builtinId="9" hidden="1"/>
    <cellStyle name="Lien hypertexte visité" xfId="9517" builtinId="9" hidden="1"/>
    <cellStyle name="Lien hypertexte visité" xfId="9515" builtinId="9" hidden="1"/>
    <cellStyle name="Lien hypertexte visité" xfId="9513" builtinId="9" hidden="1"/>
    <cellStyle name="Lien hypertexte visité" xfId="9511" builtinId="9" hidden="1"/>
    <cellStyle name="Lien hypertexte visité" xfId="9509" builtinId="9" hidden="1"/>
    <cellStyle name="Lien hypertexte visité" xfId="9507" builtinId="9" hidden="1"/>
    <cellStyle name="Lien hypertexte visité" xfId="9505" builtinId="9" hidden="1"/>
    <cellStyle name="Lien hypertexte visité" xfId="9503" builtinId="9" hidden="1"/>
    <cellStyle name="Lien hypertexte visité" xfId="9501" builtinId="9" hidden="1"/>
    <cellStyle name="Lien hypertexte visité" xfId="9499" builtinId="9" hidden="1"/>
    <cellStyle name="Lien hypertexte visité" xfId="9497" builtinId="9" hidden="1"/>
    <cellStyle name="Lien hypertexte visité" xfId="9495" builtinId="9" hidden="1"/>
    <cellStyle name="Lien hypertexte visité" xfId="9493" builtinId="9" hidden="1"/>
    <cellStyle name="Lien hypertexte visité" xfId="9491" builtinId="9" hidden="1"/>
    <cellStyle name="Lien hypertexte visité" xfId="9489" builtinId="9" hidden="1"/>
    <cellStyle name="Lien hypertexte visité" xfId="9487" builtinId="9" hidden="1"/>
    <cellStyle name="Lien hypertexte visité" xfId="9485" builtinId="9" hidden="1"/>
    <cellStyle name="Lien hypertexte visité" xfId="9483" builtinId="9" hidden="1"/>
    <cellStyle name="Lien hypertexte visité" xfId="9481" builtinId="9" hidden="1"/>
    <cellStyle name="Lien hypertexte visité" xfId="9479" builtinId="9" hidden="1"/>
    <cellStyle name="Lien hypertexte visité" xfId="9477" builtinId="9" hidden="1"/>
    <cellStyle name="Lien hypertexte visité" xfId="9475" builtinId="9" hidden="1"/>
    <cellStyle name="Lien hypertexte visité" xfId="9473" builtinId="9" hidden="1"/>
    <cellStyle name="Lien hypertexte visité" xfId="9471" builtinId="9" hidden="1"/>
    <cellStyle name="Lien hypertexte visité" xfId="9469" builtinId="9" hidden="1"/>
    <cellStyle name="Lien hypertexte visité" xfId="9467" builtinId="9" hidden="1"/>
    <cellStyle name="Lien hypertexte visité" xfId="9465" builtinId="9" hidden="1"/>
    <cellStyle name="Lien hypertexte visité" xfId="9463" builtinId="9" hidden="1"/>
    <cellStyle name="Lien hypertexte visité" xfId="9461" builtinId="9" hidden="1"/>
    <cellStyle name="Lien hypertexte visité" xfId="9459" builtinId="9" hidden="1"/>
    <cellStyle name="Lien hypertexte visité" xfId="9457" builtinId="9" hidden="1"/>
    <cellStyle name="Lien hypertexte visité" xfId="9455" builtinId="9" hidden="1"/>
    <cellStyle name="Lien hypertexte visité" xfId="9453" builtinId="9" hidden="1"/>
    <cellStyle name="Lien hypertexte visité" xfId="9451" builtinId="9" hidden="1"/>
    <cellStyle name="Lien hypertexte visité" xfId="9449" builtinId="9" hidden="1"/>
    <cellStyle name="Lien hypertexte visité" xfId="9447" builtinId="9" hidden="1"/>
    <cellStyle name="Lien hypertexte visité" xfId="9445" builtinId="9" hidden="1"/>
    <cellStyle name="Lien hypertexte visité" xfId="9443" builtinId="9" hidden="1"/>
    <cellStyle name="Lien hypertexte visité" xfId="9441" builtinId="9" hidden="1"/>
    <cellStyle name="Lien hypertexte visité" xfId="9439" builtinId="9" hidden="1"/>
    <cellStyle name="Lien hypertexte visité" xfId="9437" builtinId="9" hidden="1"/>
    <cellStyle name="Lien hypertexte visité" xfId="9435" builtinId="9" hidden="1"/>
    <cellStyle name="Lien hypertexte visité" xfId="9433" builtinId="9" hidden="1"/>
    <cellStyle name="Lien hypertexte visité" xfId="9431" builtinId="9" hidden="1"/>
    <cellStyle name="Lien hypertexte visité" xfId="9429" builtinId="9" hidden="1"/>
    <cellStyle name="Lien hypertexte visité" xfId="9427" builtinId="9" hidden="1"/>
    <cellStyle name="Lien hypertexte visité" xfId="9425" builtinId="9" hidden="1"/>
    <cellStyle name="Lien hypertexte visité" xfId="9423" builtinId="9" hidden="1"/>
    <cellStyle name="Lien hypertexte visité" xfId="9421" builtinId="9" hidden="1"/>
    <cellStyle name="Lien hypertexte visité" xfId="9419" builtinId="9" hidden="1"/>
    <cellStyle name="Lien hypertexte visité" xfId="9417" builtinId="9" hidden="1"/>
    <cellStyle name="Lien hypertexte visité" xfId="9415" builtinId="9" hidden="1"/>
    <cellStyle name="Lien hypertexte visité" xfId="9413" builtinId="9" hidden="1"/>
    <cellStyle name="Lien hypertexte visité" xfId="9411" builtinId="9" hidden="1"/>
    <cellStyle name="Lien hypertexte visité" xfId="9409" builtinId="9" hidden="1"/>
    <cellStyle name="Lien hypertexte visité" xfId="9407" builtinId="9" hidden="1"/>
    <cellStyle name="Lien hypertexte visité" xfId="9405" builtinId="9" hidden="1"/>
    <cellStyle name="Lien hypertexte visité" xfId="9403" builtinId="9" hidden="1"/>
    <cellStyle name="Lien hypertexte visité" xfId="9401" builtinId="9" hidden="1"/>
    <cellStyle name="Lien hypertexte visité" xfId="9399" builtinId="9" hidden="1"/>
    <cellStyle name="Lien hypertexte visité" xfId="9397" builtinId="9" hidden="1"/>
    <cellStyle name="Lien hypertexte visité" xfId="9395" builtinId="9" hidden="1"/>
    <cellStyle name="Lien hypertexte visité" xfId="9393" builtinId="9" hidden="1"/>
    <cellStyle name="Lien hypertexte visité" xfId="9391" builtinId="9" hidden="1"/>
    <cellStyle name="Lien hypertexte visité" xfId="9389" builtinId="9" hidden="1"/>
    <cellStyle name="Lien hypertexte visité" xfId="9387" builtinId="9" hidden="1"/>
    <cellStyle name="Lien hypertexte visité" xfId="9385" builtinId="9" hidden="1"/>
    <cellStyle name="Lien hypertexte visité" xfId="9383" builtinId="9" hidden="1"/>
    <cellStyle name="Lien hypertexte visité" xfId="9381" builtinId="9" hidden="1"/>
    <cellStyle name="Lien hypertexte visité" xfId="9379" builtinId="9" hidden="1"/>
    <cellStyle name="Lien hypertexte visité" xfId="9377" builtinId="9" hidden="1"/>
    <cellStyle name="Lien hypertexte visité" xfId="9375" builtinId="9" hidden="1"/>
    <cellStyle name="Lien hypertexte visité" xfId="9373" builtinId="9" hidden="1"/>
    <cellStyle name="Lien hypertexte visité" xfId="9371" builtinId="9" hidden="1"/>
    <cellStyle name="Lien hypertexte visité" xfId="9369" builtinId="9" hidden="1"/>
    <cellStyle name="Lien hypertexte visité" xfId="9367" builtinId="9" hidden="1"/>
    <cellStyle name="Lien hypertexte visité" xfId="9365" builtinId="9" hidden="1"/>
    <cellStyle name="Lien hypertexte visité" xfId="9363" builtinId="9" hidden="1"/>
    <cellStyle name="Lien hypertexte visité" xfId="9361" builtinId="9" hidden="1"/>
    <cellStyle name="Lien hypertexte visité" xfId="9359" builtinId="9" hidden="1"/>
    <cellStyle name="Lien hypertexte visité" xfId="9357" builtinId="9" hidden="1"/>
    <cellStyle name="Lien hypertexte visité" xfId="9355" builtinId="9" hidden="1"/>
    <cellStyle name="Lien hypertexte visité" xfId="9353" builtinId="9" hidden="1"/>
    <cellStyle name="Lien hypertexte visité" xfId="9351" builtinId="9" hidden="1"/>
    <cellStyle name="Lien hypertexte visité" xfId="9349" builtinId="9" hidden="1"/>
    <cellStyle name="Lien hypertexte visité" xfId="9347" builtinId="9" hidden="1"/>
    <cellStyle name="Lien hypertexte visité" xfId="9345" builtinId="9" hidden="1"/>
    <cellStyle name="Lien hypertexte visité" xfId="9343" builtinId="9" hidden="1"/>
    <cellStyle name="Lien hypertexte visité" xfId="9341" builtinId="9" hidden="1"/>
    <cellStyle name="Lien hypertexte visité" xfId="9339" builtinId="9" hidden="1"/>
    <cellStyle name="Lien hypertexte visité" xfId="9337" builtinId="9" hidden="1"/>
    <cellStyle name="Lien hypertexte visité" xfId="9335" builtinId="9" hidden="1"/>
    <cellStyle name="Lien hypertexte visité" xfId="9333" builtinId="9" hidden="1"/>
    <cellStyle name="Lien hypertexte visité" xfId="9331" builtinId="9" hidden="1"/>
    <cellStyle name="Lien hypertexte visité" xfId="9329" builtinId="9" hidden="1"/>
    <cellStyle name="Lien hypertexte visité" xfId="9327" builtinId="9" hidden="1"/>
    <cellStyle name="Lien hypertexte visité" xfId="9325" builtinId="9" hidden="1"/>
    <cellStyle name="Lien hypertexte visité" xfId="9323" builtinId="9" hidden="1"/>
    <cellStyle name="Lien hypertexte visité" xfId="9321" builtinId="9" hidden="1"/>
    <cellStyle name="Lien hypertexte visité" xfId="9319" builtinId="9" hidden="1"/>
    <cellStyle name="Lien hypertexte visité" xfId="9317" builtinId="9" hidden="1"/>
    <cellStyle name="Lien hypertexte visité" xfId="9315" builtinId="9" hidden="1"/>
    <cellStyle name="Lien hypertexte visité" xfId="9313" builtinId="9" hidden="1"/>
    <cellStyle name="Lien hypertexte visité" xfId="9311" builtinId="9" hidden="1"/>
    <cellStyle name="Lien hypertexte visité" xfId="9309" builtinId="9" hidden="1"/>
    <cellStyle name="Lien hypertexte visité" xfId="9307" builtinId="9" hidden="1"/>
    <cellStyle name="Lien hypertexte visité" xfId="9305" builtinId="9" hidden="1"/>
    <cellStyle name="Lien hypertexte visité" xfId="9303" builtinId="9" hidden="1"/>
    <cellStyle name="Lien hypertexte visité" xfId="9301" builtinId="9" hidden="1"/>
    <cellStyle name="Lien hypertexte visité" xfId="9299" builtinId="9" hidden="1"/>
    <cellStyle name="Lien hypertexte visité" xfId="9297" builtinId="9" hidden="1"/>
    <cellStyle name="Lien hypertexte visité" xfId="9295" builtinId="9" hidden="1"/>
    <cellStyle name="Lien hypertexte visité" xfId="9293" builtinId="9" hidden="1"/>
    <cellStyle name="Lien hypertexte visité" xfId="9291" builtinId="9" hidden="1"/>
    <cellStyle name="Lien hypertexte visité" xfId="9289" builtinId="9" hidden="1"/>
    <cellStyle name="Lien hypertexte visité" xfId="9287" builtinId="9" hidden="1"/>
    <cellStyle name="Lien hypertexte visité" xfId="9285" builtinId="9" hidden="1"/>
    <cellStyle name="Lien hypertexte visité" xfId="9283" builtinId="9" hidden="1"/>
    <cellStyle name="Lien hypertexte visité" xfId="9281" builtinId="9" hidden="1"/>
    <cellStyle name="Lien hypertexte visité" xfId="9279" builtinId="9" hidden="1"/>
    <cellStyle name="Lien hypertexte visité" xfId="9277" builtinId="9" hidden="1"/>
    <cellStyle name="Lien hypertexte visité" xfId="9275" builtinId="9" hidden="1"/>
    <cellStyle name="Lien hypertexte visité" xfId="9273" builtinId="9" hidden="1"/>
    <cellStyle name="Lien hypertexte visité" xfId="9271" builtinId="9" hidden="1"/>
    <cellStyle name="Lien hypertexte visité" xfId="9269" builtinId="9" hidden="1"/>
    <cellStyle name="Lien hypertexte visité" xfId="9267" builtinId="9" hidden="1"/>
    <cellStyle name="Lien hypertexte visité" xfId="9265" builtinId="9" hidden="1"/>
    <cellStyle name="Lien hypertexte visité" xfId="9263" builtinId="9" hidden="1"/>
    <cellStyle name="Lien hypertexte visité" xfId="9261" builtinId="9" hidden="1"/>
    <cellStyle name="Lien hypertexte visité" xfId="9259" builtinId="9" hidden="1"/>
    <cellStyle name="Lien hypertexte visité" xfId="9257" builtinId="9" hidden="1"/>
    <cellStyle name="Lien hypertexte visité" xfId="9255" builtinId="9" hidden="1"/>
    <cellStyle name="Lien hypertexte visité" xfId="9253" builtinId="9" hidden="1"/>
    <cellStyle name="Lien hypertexte visité" xfId="9251" builtinId="9" hidden="1"/>
    <cellStyle name="Lien hypertexte visité" xfId="9249" builtinId="9" hidden="1"/>
    <cellStyle name="Lien hypertexte visité" xfId="9247" builtinId="9" hidden="1"/>
    <cellStyle name="Lien hypertexte visité" xfId="9245" builtinId="9" hidden="1"/>
    <cellStyle name="Lien hypertexte visité" xfId="9243" builtinId="9" hidden="1"/>
    <cellStyle name="Lien hypertexte visité" xfId="9241" builtinId="9" hidden="1"/>
    <cellStyle name="Lien hypertexte visité" xfId="9239" builtinId="9" hidden="1"/>
    <cellStyle name="Lien hypertexte visité" xfId="9237" builtinId="9" hidden="1"/>
    <cellStyle name="Lien hypertexte visité" xfId="9235" builtinId="9" hidden="1"/>
    <cellStyle name="Lien hypertexte visité" xfId="9233" builtinId="9" hidden="1"/>
    <cellStyle name="Lien hypertexte visité" xfId="9231" builtinId="9" hidden="1"/>
    <cellStyle name="Lien hypertexte visité" xfId="9229" builtinId="9" hidden="1"/>
    <cellStyle name="Lien hypertexte visité" xfId="9227" builtinId="9" hidden="1"/>
    <cellStyle name="Lien hypertexte visité" xfId="9225" builtinId="9" hidden="1"/>
    <cellStyle name="Lien hypertexte visité" xfId="9223" builtinId="9" hidden="1"/>
    <cellStyle name="Lien hypertexte visité" xfId="9221" builtinId="9" hidden="1"/>
    <cellStyle name="Lien hypertexte visité" xfId="9219" builtinId="9" hidden="1"/>
    <cellStyle name="Lien hypertexte visité" xfId="9217" builtinId="9" hidden="1"/>
    <cellStyle name="Lien hypertexte visité" xfId="9215" builtinId="9" hidden="1"/>
    <cellStyle name="Lien hypertexte visité" xfId="9213" builtinId="9" hidden="1"/>
    <cellStyle name="Lien hypertexte visité" xfId="9211" builtinId="9" hidden="1"/>
    <cellStyle name="Lien hypertexte visité" xfId="9209" builtinId="9" hidden="1"/>
    <cellStyle name="Lien hypertexte visité" xfId="9207" builtinId="9" hidden="1"/>
    <cellStyle name="Lien hypertexte visité" xfId="9205" builtinId="9" hidden="1"/>
    <cellStyle name="Lien hypertexte visité" xfId="9203" builtinId="9" hidden="1"/>
    <cellStyle name="Lien hypertexte visité" xfId="9201" builtinId="9" hidden="1"/>
    <cellStyle name="Lien hypertexte visité" xfId="9199" builtinId="9" hidden="1"/>
    <cellStyle name="Lien hypertexte visité" xfId="9197" builtinId="9" hidden="1"/>
    <cellStyle name="Lien hypertexte visité" xfId="9195" builtinId="9" hidden="1"/>
    <cellStyle name="Lien hypertexte visité" xfId="9193" builtinId="9" hidden="1"/>
    <cellStyle name="Lien hypertexte visité" xfId="9191" builtinId="9" hidden="1"/>
    <cellStyle name="Lien hypertexte visité" xfId="9189" builtinId="9" hidden="1"/>
    <cellStyle name="Lien hypertexte visité" xfId="9187" builtinId="9" hidden="1"/>
    <cellStyle name="Lien hypertexte visité" xfId="9185" builtinId="9" hidden="1"/>
    <cellStyle name="Lien hypertexte visité" xfId="9183" builtinId="9" hidden="1"/>
    <cellStyle name="Lien hypertexte visité" xfId="9181" builtinId="9" hidden="1"/>
    <cellStyle name="Lien hypertexte visité" xfId="9179" builtinId="9" hidden="1"/>
    <cellStyle name="Lien hypertexte visité" xfId="9177" builtinId="9" hidden="1"/>
    <cellStyle name="Lien hypertexte visité" xfId="9175" builtinId="9" hidden="1"/>
    <cellStyle name="Lien hypertexte visité" xfId="9173" builtinId="9" hidden="1"/>
    <cellStyle name="Lien hypertexte visité" xfId="9171" builtinId="9" hidden="1"/>
    <cellStyle name="Lien hypertexte visité" xfId="9169" builtinId="9" hidden="1"/>
    <cellStyle name="Lien hypertexte visité" xfId="9167" builtinId="9" hidden="1"/>
    <cellStyle name="Lien hypertexte visité" xfId="9165" builtinId="9" hidden="1"/>
    <cellStyle name="Lien hypertexte visité" xfId="9163" builtinId="9" hidden="1"/>
    <cellStyle name="Lien hypertexte visité" xfId="9161" builtinId="9" hidden="1"/>
    <cellStyle name="Lien hypertexte visité" xfId="9159" builtinId="9" hidden="1"/>
    <cellStyle name="Lien hypertexte visité" xfId="9157" builtinId="9" hidden="1"/>
    <cellStyle name="Lien hypertexte visité" xfId="9155" builtinId="9" hidden="1"/>
    <cellStyle name="Lien hypertexte visité" xfId="9153" builtinId="9" hidden="1"/>
    <cellStyle name="Lien hypertexte visité" xfId="9151" builtinId="9" hidden="1"/>
    <cellStyle name="Lien hypertexte visité" xfId="9149" builtinId="9" hidden="1"/>
    <cellStyle name="Lien hypertexte visité" xfId="9147" builtinId="9" hidden="1"/>
    <cellStyle name="Lien hypertexte visité" xfId="9145" builtinId="9" hidden="1"/>
    <cellStyle name="Lien hypertexte visité" xfId="9143" builtinId="9" hidden="1"/>
    <cellStyle name="Lien hypertexte visité" xfId="9141" builtinId="9" hidden="1"/>
    <cellStyle name="Lien hypertexte visité" xfId="9139" builtinId="9" hidden="1"/>
    <cellStyle name="Lien hypertexte visité" xfId="9137" builtinId="9" hidden="1"/>
    <cellStyle name="Lien hypertexte visité" xfId="9135" builtinId="9" hidden="1"/>
    <cellStyle name="Lien hypertexte visité" xfId="9133" builtinId="9" hidden="1"/>
    <cellStyle name="Lien hypertexte visité" xfId="9131" builtinId="9" hidden="1"/>
    <cellStyle name="Lien hypertexte visité" xfId="9129" builtinId="9" hidden="1"/>
    <cellStyle name="Lien hypertexte visité" xfId="9127" builtinId="9" hidden="1"/>
    <cellStyle name="Lien hypertexte visité" xfId="9125" builtinId="9" hidden="1"/>
    <cellStyle name="Lien hypertexte visité" xfId="9123" builtinId="9" hidden="1"/>
    <cellStyle name="Lien hypertexte visité" xfId="9121" builtinId="9" hidden="1"/>
    <cellStyle name="Lien hypertexte visité" xfId="9119" builtinId="9" hidden="1"/>
    <cellStyle name="Lien hypertexte visité" xfId="9117" builtinId="9" hidden="1"/>
    <cellStyle name="Lien hypertexte visité" xfId="9115" builtinId="9" hidden="1"/>
    <cellStyle name="Lien hypertexte visité" xfId="9113" builtinId="9" hidden="1"/>
    <cellStyle name="Lien hypertexte visité" xfId="9111" builtinId="9" hidden="1"/>
    <cellStyle name="Lien hypertexte visité" xfId="9109" builtinId="9" hidden="1"/>
    <cellStyle name="Lien hypertexte visité" xfId="9107" builtinId="9" hidden="1"/>
    <cellStyle name="Lien hypertexte visité" xfId="9105" builtinId="9" hidden="1"/>
    <cellStyle name="Lien hypertexte visité" xfId="9103" builtinId="9" hidden="1"/>
    <cellStyle name="Lien hypertexte visité" xfId="9101" builtinId="9" hidden="1"/>
    <cellStyle name="Lien hypertexte visité" xfId="9099" builtinId="9" hidden="1"/>
    <cellStyle name="Lien hypertexte visité" xfId="9097" builtinId="9" hidden="1"/>
    <cellStyle name="Lien hypertexte visité" xfId="9095" builtinId="9" hidden="1"/>
    <cellStyle name="Lien hypertexte visité" xfId="9093" builtinId="9" hidden="1"/>
    <cellStyle name="Lien hypertexte visité" xfId="9091" builtinId="9" hidden="1"/>
    <cellStyle name="Lien hypertexte visité" xfId="9089" builtinId="9" hidden="1"/>
    <cellStyle name="Lien hypertexte visité" xfId="9087" builtinId="9" hidden="1"/>
    <cellStyle name="Lien hypertexte visité" xfId="9085" builtinId="9" hidden="1"/>
    <cellStyle name="Lien hypertexte visité" xfId="9083" builtinId="9" hidden="1"/>
    <cellStyle name="Lien hypertexte visité" xfId="9081" builtinId="9" hidden="1"/>
    <cellStyle name="Lien hypertexte visité" xfId="9079" builtinId="9" hidden="1"/>
    <cellStyle name="Lien hypertexte visité" xfId="9077" builtinId="9" hidden="1"/>
    <cellStyle name="Lien hypertexte visité" xfId="9075" builtinId="9" hidden="1"/>
    <cellStyle name="Lien hypertexte visité" xfId="9073" builtinId="9" hidden="1"/>
    <cellStyle name="Lien hypertexte visité" xfId="9071" builtinId="9" hidden="1"/>
    <cellStyle name="Lien hypertexte visité" xfId="9069" builtinId="9" hidden="1"/>
    <cellStyle name="Lien hypertexte visité" xfId="9067" builtinId="9" hidden="1"/>
    <cellStyle name="Lien hypertexte visité" xfId="9065" builtinId="9" hidden="1"/>
    <cellStyle name="Lien hypertexte visité" xfId="9063" builtinId="9" hidden="1"/>
    <cellStyle name="Lien hypertexte visité" xfId="9061" builtinId="9" hidden="1"/>
    <cellStyle name="Lien hypertexte visité" xfId="9059" builtinId="9" hidden="1"/>
    <cellStyle name="Lien hypertexte visité" xfId="9057" builtinId="9" hidden="1"/>
    <cellStyle name="Lien hypertexte visité" xfId="9055" builtinId="9" hidden="1"/>
    <cellStyle name="Lien hypertexte visité" xfId="9053" builtinId="9" hidden="1"/>
    <cellStyle name="Lien hypertexte visité" xfId="9051" builtinId="9" hidden="1"/>
    <cellStyle name="Lien hypertexte visité" xfId="9049" builtinId="9" hidden="1"/>
    <cellStyle name="Lien hypertexte visité" xfId="9047" builtinId="9" hidden="1"/>
    <cellStyle name="Lien hypertexte visité" xfId="9045" builtinId="9" hidden="1"/>
    <cellStyle name="Lien hypertexte visité" xfId="9043" builtinId="9" hidden="1"/>
    <cellStyle name="Lien hypertexte visité" xfId="9041" builtinId="9" hidden="1"/>
    <cellStyle name="Lien hypertexte visité" xfId="9039" builtinId="9" hidden="1"/>
    <cellStyle name="Lien hypertexte visité" xfId="9037" builtinId="9" hidden="1"/>
    <cellStyle name="Lien hypertexte visité" xfId="9035" builtinId="9" hidden="1"/>
    <cellStyle name="Lien hypertexte visité" xfId="9033" builtinId="9" hidden="1"/>
    <cellStyle name="Lien hypertexte visité" xfId="9031" builtinId="9" hidden="1"/>
    <cellStyle name="Lien hypertexte visité" xfId="9029" builtinId="9" hidden="1"/>
    <cellStyle name="Lien hypertexte visité" xfId="9027" builtinId="9" hidden="1"/>
    <cellStyle name="Lien hypertexte visité" xfId="9025" builtinId="9" hidden="1"/>
    <cellStyle name="Lien hypertexte visité" xfId="9023" builtinId="9" hidden="1"/>
    <cellStyle name="Lien hypertexte visité" xfId="9021" builtinId="9" hidden="1"/>
    <cellStyle name="Lien hypertexte visité" xfId="9019" builtinId="9" hidden="1"/>
    <cellStyle name="Lien hypertexte visité" xfId="9017" builtinId="9" hidden="1"/>
    <cellStyle name="Lien hypertexte visité" xfId="9015" builtinId="9" hidden="1"/>
    <cellStyle name="Lien hypertexte visité" xfId="9013" builtinId="9" hidden="1"/>
    <cellStyle name="Lien hypertexte visité" xfId="9011" builtinId="9" hidden="1"/>
    <cellStyle name="Lien hypertexte visité" xfId="9009" builtinId="9" hidden="1"/>
    <cellStyle name="Lien hypertexte visité" xfId="9007" builtinId="9" hidden="1"/>
    <cellStyle name="Lien hypertexte visité" xfId="9005" builtinId="9" hidden="1"/>
    <cellStyle name="Lien hypertexte visité" xfId="9003" builtinId="9" hidden="1"/>
    <cellStyle name="Lien hypertexte visité" xfId="9001" builtinId="9" hidden="1"/>
    <cellStyle name="Lien hypertexte visité" xfId="8999" builtinId="9" hidden="1"/>
    <cellStyle name="Lien hypertexte visité" xfId="8997" builtinId="9" hidden="1"/>
    <cellStyle name="Lien hypertexte visité" xfId="8995" builtinId="9" hidden="1"/>
    <cellStyle name="Lien hypertexte visité" xfId="8993" builtinId="9" hidden="1"/>
    <cellStyle name="Lien hypertexte visité" xfId="8991" builtinId="9" hidden="1"/>
    <cellStyle name="Lien hypertexte visité" xfId="8989" builtinId="9" hidden="1"/>
    <cellStyle name="Lien hypertexte visité" xfId="8987" builtinId="9" hidden="1"/>
    <cellStyle name="Lien hypertexte visité" xfId="8985" builtinId="9" hidden="1"/>
    <cellStyle name="Lien hypertexte visité" xfId="8983" builtinId="9" hidden="1"/>
    <cellStyle name="Lien hypertexte visité" xfId="8981" builtinId="9" hidden="1"/>
    <cellStyle name="Lien hypertexte visité" xfId="8979" builtinId="9" hidden="1"/>
    <cellStyle name="Lien hypertexte visité" xfId="8977" builtinId="9" hidden="1"/>
    <cellStyle name="Lien hypertexte visité" xfId="8975" builtinId="9" hidden="1"/>
    <cellStyle name="Lien hypertexte visité" xfId="8973" builtinId="9" hidden="1"/>
    <cellStyle name="Lien hypertexte visité" xfId="8971" builtinId="9" hidden="1"/>
    <cellStyle name="Lien hypertexte visité" xfId="8969" builtinId="9" hidden="1"/>
    <cellStyle name="Lien hypertexte visité" xfId="8967" builtinId="9" hidden="1"/>
    <cellStyle name="Lien hypertexte visité" xfId="8965" builtinId="9" hidden="1"/>
    <cellStyle name="Lien hypertexte visité" xfId="8963" builtinId="9" hidden="1"/>
    <cellStyle name="Lien hypertexte visité" xfId="8961" builtinId="9" hidden="1"/>
    <cellStyle name="Lien hypertexte visité" xfId="8959" builtinId="9" hidden="1"/>
    <cellStyle name="Lien hypertexte visité" xfId="8957" builtinId="9" hidden="1"/>
    <cellStyle name="Lien hypertexte visité" xfId="8955" builtinId="9" hidden="1"/>
    <cellStyle name="Lien hypertexte visité" xfId="8953" builtinId="9" hidden="1"/>
    <cellStyle name="Lien hypertexte visité" xfId="8951" builtinId="9" hidden="1"/>
    <cellStyle name="Lien hypertexte visité" xfId="8949" builtinId="9" hidden="1"/>
    <cellStyle name="Lien hypertexte visité" xfId="8947" builtinId="9" hidden="1"/>
    <cellStyle name="Lien hypertexte visité" xfId="8945" builtinId="9" hidden="1"/>
    <cellStyle name="Lien hypertexte visité" xfId="8943" builtinId="9" hidden="1"/>
    <cellStyle name="Lien hypertexte visité" xfId="8941" builtinId="9" hidden="1"/>
    <cellStyle name="Lien hypertexte visité" xfId="8939" builtinId="9" hidden="1"/>
    <cellStyle name="Lien hypertexte visité" xfId="8937" builtinId="9" hidden="1"/>
    <cellStyle name="Lien hypertexte visité" xfId="8935" builtinId="9" hidden="1"/>
    <cellStyle name="Lien hypertexte visité" xfId="8933" builtinId="9" hidden="1"/>
    <cellStyle name="Lien hypertexte visité" xfId="8931" builtinId="9" hidden="1"/>
    <cellStyle name="Lien hypertexte visité" xfId="8929" builtinId="9" hidden="1"/>
    <cellStyle name="Lien hypertexte visité" xfId="8927" builtinId="9" hidden="1"/>
    <cellStyle name="Lien hypertexte visité" xfId="8925" builtinId="9" hidden="1"/>
    <cellStyle name="Lien hypertexte visité" xfId="8923" builtinId="9" hidden="1"/>
    <cellStyle name="Lien hypertexte visité" xfId="8921" builtinId="9" hidden="1"/>
    <cellStyle name="Lien hypertexte visité" xfId="8919" builtinId="9" hidden="1"/>
    <cellStyle name="Lien hypertexte visité" xfId="8917" builtinId="9" hidden="1"/>
    <cellStyle name="Lien hypertexte visité" xfId="8915" builtinId="9" hidden="1"/>
    <cellStyle name="Lien hypertexte visité" xfId="8913" builtinId="9" hidden="1"/>
    <cellStyle name="Lien hypertexte visité" xfId="8911" builtinId="9" hidden="1"/>
    <cellStyle name="Lien hypertexte visité" xfId="8909" builtinId="9" hidden="1"/>
    <cellStyle name="Lien hypertexte visité" xfId="8907" builtinId="9" hidden="1"/>
    <cellStyle name="Lien hypertexte visité" xfId="8905" builtinId="9" hidden="1"/>
    <cellStyle name="Lien hypertexte visité" xfId="8903" builtinId="9" hidden="1"/>
    <cellStyle name="Lien hypertexte visité" xfId="8901" builtinId="9" hidden="1"/>
    <cellStyle name="Lien hypertexte visité" xfId="8899" builtinId="9" hidden="1"/>
    <cellStyle name="Lien hypertexte visité" xfId="8897" builtinId="9" hidden="1"/>
    <cellStyle name="Lien hypertexte visité" xfId="8895" builtinId="9" hidden="1"/>
    <cellStyle name="Lien hypertexte visité" xfId="8893" builtinId="9" hidden="1"/>
    <cellStyle name="Lien hypertexte visité" xfId="8891" builtinId="9" hidden="1"/>
    <cellStyle name="Lien hypertexte visité" xfId="8889" builtinId="9" hidden="1"/>
    <cellStyle name="Lien hypertexte visité" xfId="8887" builtinId="9" hidden="1"/>
    <cellStyle name="Lien hypertexte visité" xfId="8885" builtinId="9" hidden="1"/>
    <cellStyle name="Lien hypertexte visité" xfId="8883" builtinId="9" hidden="1"/>
    <cellStyle name="Lien hypertexte visité" xfId="8881" builtinId="9" hidden="1"/>
    <cellStyle name="Lien hypertexte visité" xfId="8879" builtinId="9" hidden="1"/>
    <cellStyle name="Lien hypertexte visité" xfId="8877" builtinId="9" hidden="1"/>
    <cellStyle name="Lien hypertexte visité" xfId="8875" builtinId="9" hidden="1"/>
    <cellStyle name="Lien hypertexte visité" xfId="8873" builtinId="9" hidden="1"/>
    <cellStyle name="Lien hypertexte visité" xfId="8871" builtinId="9" hidden="1"/>
    <cellStyle name="Lien hypertexte visité" xfId="8869" builtinId="9" hidden="1"/>
    <cellStyle name="Lien hypertexte visité" xfId="8867" builtinId="9" hidden="1"/>
    <cellStyle name="Lien hypertexte visité" xfId="8865" builtinId="9" hidden="1"/>
    <cellStyle name="Lien hypertexte visité" xfId="8863" builtinId="9" hidden="1"/>
    <cellStyle name="Lien hypertexte visité" xfId="8861" builtinId="9" hidden="1"/>
    <cellStyle name="Lien hypertexte visité" xfId="8859" builtinId="9" hidden="1"/>
    <cellStyle name="Lien hypertexte visité" xfId="8857" builtinId="9" hidden="1"/>
    <cellStyle name="Lien hypertexte visité" xfId="8855" builtinId="9" hidden="1"/>
    <cellStyle name="Lien hypertexte visité" xfId="8853" builtinId="9" hidden="1"/>
    <cellStyle name="Lien hypertexte visité" xfId="8851" builtinId="9" hidden="1"/>
    <cellStyle name="Lien hypertexte visité" xfId="8849" builtinId="9" hidden="1"/>
    <cellStyle name="Lien hypertexte visité" xfId="8847" builtinId="9" hidden="1"/>
    <cellStyle name="Lien hypertexte visité" xfId="8845" builtinId="9" hidden="1"/>
    <cellStyle name="Lien hypertexte visité" xfId="8843" builtinId="9" hidden="1"/>
    <cellStyle name="Lien hypertexte visité" xfId="8841" builtinId="9" hidden="1"/>
    <cellStyle name="Lien hypertexte visité" xfId="8839" builtinId="9" hidden="1"/>
    <cellStyle name="Lien hypertexte visité" xfId="8837" builtinId="9" hidden="1"/>
    <cellStyle name="Lien hypertexte visité" xfId="8835" builtinId="9" hidden="1"/>
    <cellStyle name="Lien hypertexte visité" xfId="8833" builtinId="9" hidden="1"/>
    <cellStyle name="Lien hypertexte visité" xfId="8831" builtinId="9" hidden="1"/>
    <cellStyle name="Lien hypertexte visité" xfId="8829" builtinId="9" hidden="1"/>
    <cellStyle name="Lien hypertexte visité" xfId="8827" builtinId="9" hidden="1"/>
    <cellStyle name="Lien hypertexte visité" xfId="8825" builtinId="9" hidden="1"/>
    <cellStyle name="Lien hypertexte visité" xfId="8823" builtinId="9" hidden="1"/>
    <cellStyle name="Lien hypertexte visité" xfId="8821" builtinId="9" hidden="1"/>
    <cellStyle name="Lien hypertexte visité" xfId="8819" builtinId="9" hidden="1"/>
    <cellStyle name="Lien hypertexte visité" xfId="8817" builtinId="9" hidden="1"/>
    <cellStyle name="Lien hypertexte visité" xfId="8815" builtinId="9" hidden="1"/>
    <cellStyle name="Lien hypertexte visité" xfId="8813" builtinId="9" hidden="1"/>
    <cellStyle name="Lien hypertexte visité" xfId="8811" builtinId="9" hidden="1"/>
    <cellStyle name="Lien hypertexte visité" xfId="8809" builtinId="9" hidden="1"/>
    <cellStyle name="Lien hypertexte visité" xfId="8807" builtinId="9" hidden="1"/>
    <cellStyle name="Lien hypertexte visité" xfId="8805" builtinId="9" hidden="1"/>
    <cellStyle name="Lien hypertexte visité" xfId="8803" builtinId="9" hidden="1"/>
    <cellStyle name="Lien hypertexte visité" xfId="8801" builtinId="9" hidden="1"/>
    <cellStyle name="Lien hypertexte visité" xfId="8799" builtinId="9" hidden="1"/>
    <cellStyle name="Lien hypertexte visité" xfId="8797" builtinId="9" hidden="1"/>
    <cellStyle name="Lien hypertexte visité" xfId="8795" builtinId="9" hidden="1"/>
    <cellStyle name="Lien hypertexte visité" xfId="8793" builtinId="9" hidden="1"/>
    <cellStyle name="Lien hypertexte visité" xfId="8791" builtinId="9" hidden="1"/>
    <cellStyle name="Lien hypertexte visité" xfId="8789" builtinId="9" hidden="1"/>
    <cellStyle name="Lien hypertexte visité" xfId="8787" builtinId="9" hidden="1"/>
    <cellStyle name="Lien hypertexte visité" xfId="8785" builtinId="9" hidden="1"/>
    <cellStyle name="Lien hypertexte visité" xfId="8783" builtinId="9" hidden="1"/>
    <cellStyle name="Lien hypertexte visité" xfId="8781" builtinId="9" hidden="1"/>
    <cellStyle name="Lien hypertexte visité" xfId="8779" builtinId="9" hidden="1"/>
    <cellStyle name="Lien hypertexte visité" xfId="8777" builtinId="9" hidden="1"/>
    <cellStyle name="Lien hypertexte visité" xfId="8775" builtinId="9" hidden="1"/>
    <cellStyle name="Lien hypertexte visité" xfId="8773" builtinId="9" hidden="1"/>
    <cellStyle name="Lien hypertexte visité" xfId="8771" builtinId="9" hidden="1"/>
    <cellStyle name="Lien hypertexte visité" xfId="8769" builtinId="9" hidden="1"/>
    <cellStyle name="Lien hypertexte visité" xfId="8767" builtinId="9" hidden="1"/>
    <cellStyle name="Lien hypertexte visité" xfId="8765" builtinId="9" hidden="1"/>
    <cellStyle name="Lien hypertexte visité" xfId="8763" builtinId="9" hidden="1"/>
    <cellStyle name="Lien hypertexte visité" xfId="8761" builtinId="9" hidden="1"/>
    <cellStyle name="Lien hypertexte visité" xfId="8759" builtinId="9" hidden="1"/>
    <cellStyle name="Lien hypertexte visité" xfId="8757" builtinId="9" hidden="1"/>
    <cellStyle name="Lien hypertexte visité" xfId="8755" builtinId="9" hidden="1"/>
    <cellStyle name="Lien hypertexte visité" xfId="8753" builtinId="9" hidden="1"/>
    <cellStyle name="Lien hypertexte visité" xfId="8751" builtinId="9" hidden="1"/>
    <cellStyle name="Lien hypertexte visité" xfId="8749" builtinId="9" hidden="1"/>
    <cellStyle name="Lien hypertexte visité" xfId="8747" builtinId="9" hidden="1"/>
    <cellStyle name="Lien hypertexte visité" xfId="8745" builtinId="9" hidden="1"/>
    <cellStyle name="Lien hypertexte visité" xfId="8743" builtinId="9" hidden="1"/>
    <cellStyle name="Lien hypertexte visité" xfId="8741" builtinId="9" hidden="1"/>
    <cellStyle name="Lien hypertexte visité" xfId="8739" builtinId="9" hidden="1"/>
    <cellStyle name="Lien hypertexte visité" xfId="8737" builtinId="9" hidden="1"/>
    <cellStyle name="Lien hypertexte visité" xfId="8735" builtinId="9" hidden="1"/>
    <cellStyle name="Lien hypertexte visité" xfId="8733" builtinId="9" hidden="1"/>
    <cellStyle name="Lien hypertexte visité" xfId="8731" builtinId="9" hidden="1"/>
    <cellStyle name="Lien hypertexte visité" xfId="8729" builtinId="9" hidden="1"/>
    <cellStyle name="Lien hypertexte visité" xfId="8727" builtinId="9" hidden="1"/>
    <cellStyle name="Lien hypertexte visité" xfId="8725" builtinId="9" hidden="1"/>
    <cellStyle name="Lien hypertexte visité" xfId="8723" builtinId="9" hidden="1"/>
    <cellStyle name="Lien hypertexte visité" xfId="8721" builtinId="9" hidden="1"/>
    <cellStyle name="Lien hypertexte visité" xfId="8719" builtinId="9" hidden="1"/>
    <cellStyle name="Lien hypertexte visité" xfId="8717" builtinId="9" hidden="1"/>
    <cellStyle name="Lien hypertexte visité" xfId="8715" builtinId="9" hidden="1"/>
    <cellStyle name="Lien hypertexte visité" xfId="8713" builtinId="9" hidden="1"/>
    <cellStyle name="Lien hypertexte visité" xfId="8711" builtinId="9" hidden="1"/>
    <cellStyle name="Lien hypertexte visité" xfId="8709" builtinId="9" hidden="1"/>
    <cellStyle name="Lien hypertexte visité" xfId="8707" builtinId="9" hidden="1"/>
    <cellStyle name="Lien hypertexte visité" xfId="8705" builtinId="9" hidden="1"/>
    <cellStyle name="Lien hypertexte visité" xfId="8703" builtinId="9" hidden="1"/>
    <cellStyle name="Lien hypertexte visité" xfId="8701" builtinId="9" hidden="1"/>
    <cellStyle name="Lien hypertexte visité" xfId="8699" builtinId="9" hidden="1"/>
    <cellStyle name="Lien hypertexte visité" xfId="8697" builtinId="9" hidden="1"/>
    <cellStyle name="Lien hypertexte visité" xfId="8695" builtinId="9" hidden="1"/>
    <cellStyle name="Lien hypertexte visité" xfId="8693" builtinId="9" hidden="1"/>
    <cellStyle name="Lien hypertexte visité" xfId="8691" builtinId="9" hidden="1"/>
    <cellStyle name="Lien hypertexte visité" xfId="8689" builtinId="9" hidden="1"/>
    <cellStyle name="Lien hypertexte visité" xfId="8687" builtinId="9" hidden="1"/>
    <cellStyle name="Lien hypertexte visité" xfId="8685" builtinId="9" hidden="1"/>
    <cellStyle name="Lien hypertexte visité" xfId="8683" builtinId="9" hidden="1"/>
    <cellStyle name="Lien hypertexte visité" xfId="8681" builtinId="9" hidden="1"/>
    <cellStyle name="Lien hypertexte visité" xfId="8679" builtinId="9" hidden="1"/>
    <cellStyle name="Lien hypertexte visité" xfId="8677" builtinId="9" hidden="1"/>
    <cellStyle name="Lien hypertexte visité" xfId="8675" builtinId="9" hidden="1"/>
    <cellStyle name="Lien hypertexte visité" xfId="8673" builtinId="9" hidden="1"/>
    <cellStyle name="Lien hypertexte visité" xfId="8671" builtinId="9" hidden="1"/>
    <cellStyle name="Lien hypertexte visité" xfId="8669" builtinId="9" hidden="1"/>
    <cellStyle name="Lien hypertexte visité" xfId="8667" builtinId="9" hidden="1"/>
    <cellStyle name="Lien hypertexte visité" xfId="8665" builtinId="9" hidden="1"/>
    <cellStyle name="Lien hypertexte visité" xfId="8663" builtinId="9" hidden="1"/>
    <cellStyle name="Lien hypertexte visité" xfId="8661" builtinId="9" hidden="1"/>
    <cellStyle name="Lien hypertexte visité" xfId="8659" builtinId="9" hidden="1"/>
    <cellStyle name="Lien hypertexte visité" xfId="8657" builtinId="9" hidden="1"/>
    <cellStyle name="Lien hypertexte visité" xfId="8655" builtinId="9" hidden="1"/>
    <cellStyle name="Lien hypertexte visité" xfId="8653" builtinId="9" hidden="1"/>
    <cellStyle name="Lien hypertexte visité" xfId="8651" builtinId="9" hidden="1"/>
    <cellStyle name="Lien hypertexte visité" xfId="8649" builtinId="9" hidden="1"/>
    <cellStyle name="Lien hypertexte visité" xfId="8647" builtinId="9" hidden="1"/>
    <cellStyle name="Lien hypertexte visité" xfId="8645" builtinId="9" hidden="1"/>
    <cellStyle name="Lien hypertexte visité" xfId="8643" builtinId="9" hidden="1"/>
    <cellStyle name="Lien hypertexte visité" xfId="8641" builtinId="9" hidden="1"/>
    <cellStyle name="Lien hypertexte visité" xfId="8639" builtinId="9" hidden="1"/>
    <cellStyle name="Lien hypertexte visité" xfId="8637" builtinId="9" hidden="1"/>
    <cellStyle name="Lien hypertexte visité" xfId="8635" builtinId="9" hidden="1"/>
    <cellStyle name="Lien hypertexte visité" xfId="8633" builtinId="9" hidden="1"/>
    <cellStyle name="Lien hypertexte visité" xfId="8631" builtinId="9" hidden="1"/>
    <cellStyle name="Lien hypertexte visité" xfId="8629" builtinId="9" hidden="1"/>
    <cellStyle name="Lien hypertexte visité" xfId="8627" builtinId="9" hidden="1"/>
    <cellStyle name="Lien hypertexte visité" xfId="8625" builtinId="9" hidden="1"/>
    <cellStyle name="Lien hypertexte visité" xfId="8623" builtinId="9" hidden="1"/>
    <cellStyle name="Lien hypertexte visité" xfId="8621" builtinId="9" hidden="1"/>
    <cellStyle name="Lien hypertexte visité" xfId="8619" builtinId="9" hidden="1"/>
    <cellStyle name="Lien hypertexte visité" xfId="8617" builtinId="9" hidden="1"/>
    <cellStyle name="Lien hypertexte visité" xfId="8615" builtinId="9" hidden="1"/>
    <cellStyle name="Lien hypertexte visité" xfId="8613" builtinId="9" hidden="1"/>
    <cellStyle name="Lien hypertexte visité" xfId="8611" builtinId="9" hidden="1"/>
    <cellStyle name="Lien hypertexte visité" xfId="8609" builtinId="9" hidden="1"/>
    <cellStyle name="Lien hypertexte visité" xfId="8607" builtinId="9" hidden="1"/>
    <cellStyle name="Lien hypertexte visité" xfId="8605" builtinId="9" hidden="1"/>
    <cellStyle name="Lien hypertexte visité" xfId="8603" builtinId="9" hidden="1"/>
    <cellStyle name="Lien hypertexte visité" xfId="8601" builtinId="9" hidden="1"/>
    <cellStyle name="Lien hypertexte visité" xfId="8599" builtinId="9" hidden="1"/>
    <cellStyle name="Lien hypertexte visité" xfId="8597" builtinId="9" hidden="1"/>
    <cellStyle name="Lien hypertexte visité" xfId="8595" builtinId="9" hidden="1"/>
    <cellStyle name="Lien hypertexte visité" xfId="8593" builtinId="9" hidden="1"/>
    <cellStyle name="Lien hypertexte visité" xfId="8591" builtinId="9" hidden="1"/>
    <cellStyle name="Lien hypertexte visité" xfId="8589" builtinId="9" hidden="1"/>
    <cellStyle name="Lien hypertexte visité" xfId="8587" builtinId="9" hidden="1"/>
    <cellStyle name="Lien hypertexte visité" xfId="8585" builtinId="9" hidden="1"/>
    <cellStyle name="Lien hypertexte visité" xfId="8583" builtinId="9" hidden="1"/>
    <cellStyle name="Lien hypertexte visité" xfId="8581" builtinId="9" hidden="1"/>
    <cellStyle name="Lien hypertexte visité" xfId="8579" builtinId="9" hidden="1"/>
    <cellStyle name="Lien hypertexte visité" xfId="8577" builtinId="9" hidden="1"/>
    <cellStyle name="Lien hypertexte visité" xfId="8575" builtinId="9" hidden="1"/>
    <cellStyle name="Lien hypertexte visité" xfId="8573" builtinId="9" hidden="1"/>
    <cellStyle name="Lien hypertexte visité" xfId="8571" builtinId="9" hidden="1"/>
    <cellStyle name="Lien hypertexte visité" xfId="8569" builtinId="9" hidden="1"/>
    <cellStyle name="Lien hypertexte visité" xfId="8567" builtinId="9" hidden="1"/>
    <cellStyle name="Lien hypertexte visité" xfId="8565" builtinId="9" hidden="1"/>
    <cellStyle name="Lien hypertexte visité" xfId="8563" builtinId="9" hidden="1"/>
    <cellStyle name="Lien hypertexte visité" xfId="8561" builtinId="9" hidden="1"/>
    <cellStyle name="Lien hypertexte visité" xfId="8559" builtinId="9" hidden="1"/>
    <cellStyle name="Lien hypertexte visité" xfId="8557" builtinId="9" hidden="1"/>
    <cellStyle name="Lien hypertexte visité" xfId="8555" builtinId="9" hidden="1"/>
    <cellStyle name="Lien hypertexte visité" xfId="8553" builtinId="9" hidden="1"/>
    <cellStyle name="Lien hypertexte visité" xfId="8551" builtinId="9" hidden="1"/>
    <cellStyle name="Lien hypertexte visité" xfId="8549" builtinId="9" hidden="1"/>
    <cellStyle name="Lien hypertexte visité" xfId="8547" builtinId="9" hidden="1"/>
    <cellStyle name="Lien hypertexte visité" xfId="8545" builtinId="9" hidden="1"/>
    <cellStyle name="Lien hypertexte visité" xfId="8543" builtinId="9" hidden="1"/>
    <cellStyle name="Lien hypertexte visité" xfId="8541" builtinId="9" hidden="1"/>
    <cellStyle name="Lien hypertexte visité" xfId="8539" builtinId="9" hidden="1"/>
    <cellStyle name="Lien hypertexte visité" xfId="8537" builtinId="9" hidden="1"/>
    <cellStyle name="Lien hypertexte visité" xfId="8535" builtinId="9" hidden="1"/>
    <cellStyle name="Lien hypertexte visité" xfId="8533" builtinId="9" hidden="1"/>
    <cellStyle name="Lien hypertexte visité" xfId="8531" builtinId="9" hidden="1"/>
    <cellStyle name="Lien hypertexte visité" xfId="8529" builtinId="9" hidden="1"/>
    <cellStyle name="Lien hypertexte visité" xfId="8527" builtinId="9" hidden="1"/>
    <cellStyle name="Lien hypertexte visité" xfId="8525" builtinId="9" hidden="1"/>
    <cellStyle name="Lien hypertexte visité" xfId="8523" builtinId="9" hidden="1"/>
    <cellStyle name="Lien hypertexte visité" xfId="8521" builtinId="9" hidden="1"/>
    <cellStyle name="Lien hypertexte visité" xfId="8519" builtinId="9" hidden="1"/>
    <cellStyle name="Lien hypertexte visité" xfId="8517" builtinId="9" hidden="1"/>
    <cellStyle name="Lien hypertexte visité" xfId="8515" builtinId="9" hidden="1"/>
    <cellStyle name="Lien hypertexte visité" xfId="8513" builtinId="9" hidden="1"/>
    <cellStyle name="Lien hypertexte visité" xfId="8511" builtinId="9" hidden="1"/>
    <cellStyle name="Lien hypertexte visité" xfId="8509" builtinId="9" hidden="1"/>
    <cellStyle name="Lien hypertexte visité" xfId="8507" builtinId="9" hidden="1"/>
    <cellStyle name="Lien hypertexte visité" xfId="8505" builtinId="9" hidden="1"/>
    <cellStyle name="Lien hypertexte visité" xfId="8503" builtinId="9" hidden="1"/>
    <cellStyle name="Lien hypertexte visité" xfId="8501" builtinId="9" hidden="1"/>
    <cellStyle name="Lien hypertexte visité" xfId="8499" builtinId="9" hidden="1"/>
    <cellStyle name="Lien hypertexte visité" xfId="8497" builtinId="9" hidden="1"/>
    <cellStyle name="Lien hypertexte visité" xfId="8495" builtinId="9" hidden="1"/>
    <cellStyle name="Lien hypertexte visité" xfId="8493" builtinId="9" hidden="1"/>
    <cellStyle name="Lien hypertexte visité" xfId="8491" builtinId="9" hidden="1"/>
    <cellStyle name="Lien hypertexte visité" xfId="8489" builtinId="9" hidden="1"/>
    <cellStyle name="Lien hypertexte visité" xfId="8487" builtinId="9" hidden="1"/>
    <cellStyle name="Lien hypertexte visité" xfId="8485" builtinId="9" hidden="1"/>
    <cellStyle name="Lien hypertexte visité" xfId="8483" builtinId="9" hidden="1"/>
    <cellStyle name="Lien hypertexte visité" xfId="8481" builtinId="9" hidden="1"/>
    <cellStyle name="Lien hypertexte visité" xfId="8479" builtinId="9" hidden="1"/>
    <cellStyle name="Lien hypertexte visité" xfId="8477" builtinId="9" hidden="1"/>
    <cellStyle name="Lien hypertexte visité" xfId="8475" builtinId="9" hidden="1"/>
    <cellStyle name="Lien hypertexte visité" xfId="8473" builtinId="9" hidden="1"/>
    <cellStyle name="Lien hypertexte visité" xfId="8471" builtinId="9" hidden="1"/>
    <cellStyle name="Lien hypertexte visité" xfId="8469" builtinId="9" hidden="1"/>
    <cellStyle name="Lien hypertexte visité" xfId="8467" builtinId="9" hidden="1"/>
    <cellStyle name="Lien hypertexte visité" xfId="8465" builtinId="9" hidden="1"/>
    <cellStyle name="Lien hypertexte visité" xfId="8463" builtinId="9" hidden="1"/>
    <cellStyle name="Lien hypertexte visité" xfId="8461" builtinId="9" hidden="1"/>
    <cellStyle name="Lien hypertexte visité" xfId="8459" builtinId="9" hidden="1"/>
    <cellStyle name="Lien hypertexte visité" xfId="8457" builtinId="9" hidden="1"/>
    <cellStyle name="Lien hypertexte visité" xfId="8455" builtinId="9" hidden="1"/>
    <cellStyle name="Lien hypertexte visité" xfId="8453" builtinId="9" hidden="1"/>
    <cellStyle name="Lien hypertexte visité" xfId="8451" builtinId="9" hidden="1"/>
    <cellStyle name="Lien hypertexte visité" xfId="8449" builtinId="9" hidden="1"/>
    <cellStyle name="Lien hypertexte visité" xfId="8447" builtinId="9" hidden="1"/>
    <cellStyle name="Lien hypertexte visité" xfId="8445" builtinId="9" hidden="1"/>
    <cellStyle name="Lien hypertexte visité" xfId="8443" builtinId="9" hidden="1"/>
    <cellStyle name="Lien hypertexte visité" xfId="8441" builtinId="9" hidden="1"/>
    <cellStyle name="Lien hypertexte visité" xfId="8439" builtinId="9" hidden="1"/>
    <cellStyle name="Lien hypertexte visité" xfId="8437" builtinId="9" hidden="1"/>
    <cellStyle name="Lien hypertexte visité" xfId="8435" builtinId="9" hidden="1"/>
    <cellStyle name="Lien hypertexte visité" xfId="8433" builtinId="9" hidden="1"/>
    <cellStyle name="Lien hypertexte visité" xfId="8431" builtinId="9" hidden="1"/>
    <cellStyle name="Lien hypertexte visité" xfId="8429" builtinId="9" hidden="1"/>
    <cellStyle name="Lien hypertexte visité" xfId="8427" builtinId="9" hidden="1"/>
    <cellStyle name="Lien hypertexte visité" xfId="8425" builtinId="9" hidden="1"/>
    <cellStyle name="Lien hypertexte visité" xfId="8423" builtinId="9" hidden="1"/>
    <cellStyle name="Lien hypertexte visité" xfId="8421" builtinId="9" hidden="1"/>
    <cellStyle name="Lien hypertexte visité" xfId="8419" builtinId="9" hidden="1"/>
    <cellStyle name="Lien hypertexte visité" xfId="8417" builtinId="9" hidden="1"/>
    <cellStyle name="Lien hypertexte visité" xfId="8415" builtinId="9" hidden="1"/>
    <cellStyle name="Lien hypertexte visité" xfId="8413" builtinId="9" hidden="1"/>
    <cellStyle name="Lien hypertexte visité" xfId="8411" builtinId="9" hidden="1"/>
    <cellStyle name="Lien hypertexte visité" xfId="8409" builtinId="9" hidden="1"/>
    <cellStyle name="Lien hypertexte visité" xfId="8407" builtinId="9" hidden="1"/>
    <cellStyle name="Lien hypertexte visité" xfId="8405" builtinId="9" hidden="1"/>
    <cellStyle name="Lien hypertexte visité" xfId="8403" builtinId="9" hidden="1"/>
    <cellStyle name="Lien hypertexte visité" xfId="8401" builtinId="9" hidden="1"/>
    <cellStyle name="Lien hypertexte visité" xfId="8399" builtinId="9" hidden="1"/>
    <cellStyle name="Lien hypertexte visité" xfId="8397" builtinId="9" hidden="1"/>
    <cellStyle name="Lien hypertexte visité" xfId="8395" builtinId="9" hidden="1"/>
    <cellStyle name="Lien hypertexte visité" xfId="8393" builtinId="9" hidden="1"/>
    <cellStyle name="Lien hypertexte visité" xfId="8391" builtinId="9" hidden="1"/>
    <cellStyle name="Lien hypertexte visité" xfId="8389" builtinId="9" hidden="1"/>
    <cellStyle name="Lien hypertexte visité" xfId="8387" builtinId="9" hidden="1"/>
    <cellStyle name="Lien hypertexte visité" xfId="8385" builtinId="9" hidden="1"/>
    <cellStyle name="Lien hypertexte visité" xfId="8383" builtinId="9" hidden="1"/>
    <cellStyle name="Lien hypertexte visité" xfId="8381" builtinId="9" hidden="1"/>
    <cellStyle name="Lien hypertexte visité" xfId="8379" builtinId="9" hidden="1"/>
    <cellStyle name="Lien hypertexte visité" xfId="8377" builtinId="9" hidden="1"/>
    <cellStyle name="Lien hypertexte visité" xfId="8375" builtinId="9" hidden="1"/>
    <cellStyle name="Lien hypertexte visité" xfId="8373" builtinId="9" hidden="1"/>
    <cellStyle name="Lien hypertexte visité" xfId="8371" builtinId="9" hidden="1"/>
    <cellStyle name="Lien hypertexte visité" xfId="8369" builtinId="9" hidden="1"/>
    <cellStyle name="Lien hypertexte visité" xfId="8367" builtinId="9" hidden="1"/>
    <cellStyle name="Lien hypertexte visité" xfId="8365" builtinId="9" hidden="1"/>
    <cellStyle name="Lien hypertexte visité" xfId="8363" builtinId="9" hidden="1"/>
    <cellStyle name="Lien hypertexte visité" xfId="8361" builtinId="9" hidden="1"/>
    <cellStyle name="Lien hypertexte visité" xfId="8359" builtinId="9" hidden="1"/>
    <cellStyle name="Lien hypertexte visité" xfId="8357" builtinId="9" hidden="1"/>
    <cellStyle name="Lien hypertexte visité" xfId="8355" builtinId="9" hidden="1"/>
    <cellStyle name="Lien hypertexte visité" xfId="8353" builtinId="9" hidden="1"/>
    <cellStyle name="Lien hypertexte visité" xfId="8351" builtinId="9" hidden="1"/>
    <cellStyle name="Lien hypertexte visité" xfId="8349" builtinId="9" hidden="1"/>
    <cellStyle name="Lien hypertexte visité" xfId="8347" builtinId="9" hidden="1"/>
    <cellStyle name="Lien hypertexte visité" xfId="8345" builtinId="9" hidden="1"/>
    <cellStyle name="Lien hypertexte visité" xfId="8343" builtinId="9" hidden="1"/>
    <cellStyle name="Lien hypertexte visité" xfId="8341" builtinId="9" hidden="1"/>
    <cellStyle name="Lien hypertexte visité" xfId="8339" builtinId="9" hidden="1"/>
    <cellStyle name="Lien hypertexte visité" xfId="8337" builtinId="9" hidden="1"/>
    <cellStyle name="Lien hypertexte visité" xfId="8335" builtinId="9" hidden="1"/>
    <cellStyle name="Lien hypertexte visité" xfId="8333" builtinId="9" hidden="1"/>
    <cellStyle name="Lien hypertexte visité" xfId="8331" builtinId="9" hidden="1"/>
    <cellStyle name="Lien hypertexte visité" xfId="8329" builtinId="9" hidden="1"/>
    <cellStyle name="Lien hypertexte visité" xfId="8327" builtinId="9" hidden="1"/>
    <cellStyle name="Lien hypertexte visité" xfId="8325" builtinId="9" hidden="1"/>
    <cellStyle name="Lien hypertexte visité" xfId="8323" builtinId="9" hidden="1"/>
    <cellStyle name="Lien hypertexte visité" xfId="8321" builtinId="9" hidden="1"/>
    <cellStyle name="Lien hypertexte visité" xfId="8319" builtinId="9" hidden="1"/>
    <cellStyle name="Lien hypertexte visité" xfId="8317" builtinId="9" hidden="1"/>
    <cellStyle name="Lien hypertexte visité" xfId="8315" builtinId="9" hidden="1"/>
    <cellStyle name="Lien hypertexte visité" xfId="8313" builtinId="9" hidden="1"/>
    <cellStyle name="Lien hypertexte visité" xfId="8311" builtinId="9" hidden="1"/>
    <cellStyle name="Lien hypertexte visité" xfId="8309" builtinId="9" hidden="1"/>
    <cellStyle name="Lien hypertexte visité" xfId="8307" builtinId="9" hidden="1"/>
    <cellStyle name="Lien hypertexte visité" xfId="8305" builtinId="9" hidden="1"/>
    <cellStyle name="Lien hypertexte visité" xfId="8303" builtinId="9" hidden="1"/>
    <cellStyle name="Lien hypertexte visité" xfId="8301" builtinId="9" hidden="1"/>
    <cellStyle name="Lien hypertexte visité" xfId="8299" builtinId="9" hidden="1"/>
    <cellStyle name="Lien hypertexte visité" xfId="8297" builtinId="9" hidden="1"/>
    <cellStyle name="Lien hypertexte visité" xfId="8295" builtinId="9" hidden="1"/>
    <cellStyle name="Lien hypertexte visité" xfId="8293" builtinId="9" hidden="1"/>
    <cellStyle name="Lien hypertexte visité" xfId="8291" builtinId="9" hidden="1"/>
    <cellStyle name="Lien hypertexte visité" xfId="8289" builtinId="9" hidden="1"/>
    <cellStyle name="Lien hypertexte visité" xfId="8287" builtinId="9" hidden="1"/>
    <cellStyle name="Lien hypertexte visité" xfId="8285" builtinId="9" hidden="1"/>
    <cellStyle name="Lien hypertexte visité" xfId="8283" builtinId="9" hidden="1"/>
    <cellStyle name="Lien hypertexte visité" xfId="8281" builtinId="9" hidden="1"/>
    <cellStyle name="Lien hypertexte visité" xfId="8279" builtinId="9" hidden="1"/>
    <cellStyle name="Lien hypertexte visité" xfId="8277" builtinId="9" hidden="1"/>
    <cellStyle name="Lien hypertexte visité" xfId="8275" builtinId="9" hidden="1"/>
    <cellStyle name="Lien hypertexte visité" xfId="8273" builtinId="9" hidden="1"/>
    <cellStyle name="Lien hypertexte visité" xfId="8271" builtinId="9" hidden="1"/>
    <cellStyle name="Lien hypertexte visité" xfId="8269" builtinId="9" hidden="1"/>
    <cellStyle name="Lien hypertexte visité" xfId="8267" builtinId="9" hidden="1"/>
    <cellStyle name="Lien hypertexte visité" xfId="8265" builtinId="9" hidden="1"/>
    <cellStyle name="Lien hypertexte visité" xfId="8263" builtinId="9" hidden="1"/>
    <cellStyle name="Lien hypertexte visité" xfId="8261" builtinId="9" hidden="1"/>
    <cellStyle name="Lien hypertexte visité" xfId="8259" builtinId="9" hidden="1"/>
    <cellStyle name="Lien hypertexte visité" xfId="8257" builtinId="9" hidden="1"/>
    <cellStyle name="Lien hypertexte visité" xfId="8255" builtinId="9" hidden="1"/>
    <cellStyle name="Lien hypertexte visité" xfId="8253" builtinId="9" hidden="1"/>
    <cellStyle name="Lien hypertexte visité" xfId="8251" builtinId="9" hidden="1"/>
    <cellStyle name="Lien hypertexte visité" xfId="8249" builtinId="9" hidden="1"/>
    <cellStyle name="Lien hypertexte visité" xfId="8247" builtinId="9" hidden="1"/>
    <cellStyle name="Lien hypertexte visité" xfId="8245" builtinId="9" hidden="1"/>
    <cellStyle name="Lien hypertexte visité" xfId="8243" builtinId="9" hidden="1"/>
    <cellStyle name="Lien hypertexte visité" xfId="8241" builtinId="9" hidden="1"/>
    <cellStyle name="Lien hypertexte visité" xfId="8239" builtinId="9" hidden="1"/>
    <cellStyle name="Lien hypertexte visité" xfId="8237" builtinId="9" hidden="1"/>
    <cellStyle name="Lien hypertexte visité" xfId="8235" builtinId="9" hidden="1"/>
    <cellStyle name="Lien hypertexte visité" xfId="8233" builtinId="9" hidden="1"/>
    <cellStyle name="Lien hypertexte visité" xfId="8231" builtinId="9" hidden="1"/>
    <cellStyle name="Lien hypertexte visité" xfId="8229" builtinId="9" hidden="1"/>
    <cellStyle name="Lien hypertexte visité" xfId="8227" builtinId="9" hidden="1"/>
    <cellStyle name="Lien hypertexte visité" xfId="8225" builtinId="9" hidden="1"/>
    <cellStyle name="Lien hypertexte visité" xfId="8223" builtinId="9" hidden="1"/>
    <cellStyle name="Lien hypertexte visité" xfId="8221" builtinId="9" hidden="1"/>
    <cellStyle name="Lien hypertexte visité" xfId="8219" builtinId="9" hidden="1"/>
    <cellStyle name="Lien hypertexte visité" xfId="8217" builtinId="9" hidden="1"/>
    <cellStyle name="Lien hypertexte visité" xfId="8215" builtinId="9" hidden="1"/>
    <cellStyle name="Lien hypertexte visité" xfId="8213" builtinId="9" hidden="1"/>
    <cellStyle name="Lien hypertexte visité" xfId="8211" builtinId="9" hidden="1"/>
    <cellStyle name="Lien hypertexte visité" xfId="8209" builtinId="9" hidden="1"/>
    <cellStyle name="Lien hypertexte visité" xfId="8207" builtinId="9" hidden="1"/>
    <cellStyle name="Lien hypertexte visité" xfId="8205" builtinId="9" hidden="1"/>
    <cellStyle name="Lien hypertexte visité" xfId="8203" builtinId="9" hidden="1"/>
    <cellStyle name="Lien hypertexte visité" xfId="8201" builtinId="9" hidden="1"/>
    <cellStyle name="Lien hypertexte visité" xfId="8199" builtinId="9" hidden="1"/>
    <cellStyle name="Lien hypertexte visité" xfId="8197" builtinId="9" hidden="1"/>
    <cellStyle name="Lien hypertexte visité" xfId="8195" builtinId="9" hidden="1"/>
    <cellStyle name="Lien hypertexte visité" xfId="8193" builtinId="9" hidden="1"/>
    <cellStyle name="Lien hypertexte visité" xfId="8191" builtinId="9" hidden="1"/>
    <cellStyle name="Lien hypertexte visité" xfId="8189" builtinId="9" hidden="1"/>
    <cellStyle name="Lien hypertexte visité" xfId="8187" builtinId="9" hidden="1"/>
    <cellStyle name="Lien hypertexte visité" xfId="8185" builtinId="9" hidden="1"/>
    <cellStyle name="Lien hypertexte visité" xfId="8183" builtinId="9" hidden="1"/>
    <cellStyle name="Lien hypertexte visité" xfId="8181" builtinId="9" hidden="1"/>
    <cellStyle name="Lien hypertexte visité" xfId="8179" builtinId="9" hidden="1"/>
    <cellStyle name="Lien hypertexte visité" xfId="8177" builtinId="9" hidden="1"/>
    <cellStyle name="Lien hypertexte visité" xfId="8175" builtinId="9" hidden="1"/>
    <cellStyle name="Lien hypertexte visité" xfId="8173" builtinId="9" hidden="1"/>
    <cellStyle name="Lien hypertexte visité" xfId="8171" builtinId="9" hidden="1"/>
    <cellStyle name="Lien hypertexte visité" xfId="8169" builtinId="9" hidden="1"/>
    <cellStyle name="Lien hypertexte visité" xfId="8167" builtinId="9" hidden="1"/>
    <cellStyle name="Lien hypertexte visité" xfId="8165" builtinId="9" hidden="1"/>
    <cellStyle name="Lien hypertexte visité" xfId="8163" builtinId="9" hidden="1"/>
    <cellStyle name="Lien hypertexte visité" xfId="8161" builtinId="9" hidden="1"/>
    <cellStyle name="Lien hypertexte visité" xfId="8159" builtinId="9" hidden="1"/>
    <cellStyle name="Lien hypertexte visité" xfId="8157" builtinId="9" hidden="1"/>
    <cellStyle name="Lien hypertexte visité" xfId="8155" builtinId="9" hidden="1"/>
    <cellStyle name="Lien hypertexte visité" xfId="8153" builtinId="9" hidden="1"/>
    <cellStyle name="Lien hypertexte visité" xfId="8151" builtinId="9" hidden="1"/>
    <cellStyle name="Lien hypertexte visité" xfId="8149" builtinId="9" hidden="1"/>
    <cellStyle name="Lien hypertexte visité" xfId="8147" builtinId="9" hidden="1"/>
    <cellStyle name="Lien hypertexte visité" xfId="8145" builtinId="9" hidden="1"/>
    <cellStyle name="Lien hypertexte visité" xfId="8143" builtinId="9" hidden="1"/>
    <cellStyle name="Lien hypertexte visité" xfId="8141" builtinId="9" hidden="1"/>
    <cellStyle name="Lien hypertexte visité" xfId="8139" builtinId="9" hidden="1"/>
    <cellStyle name="Lien hypertexte visité" xfId="8137" builtinId="9" hidden="1"/>
    <cellStyle name="Lien hypertexte visité" xfId="8135" builtinId="9" hidden="1"/>
    <cellStyle name="Lien hypertexte visité" xfId="8133" builtinId="9" hidden="1"/>
    <cellStyle name="Lien hypertexte visité" xfId="8131" builtinId="9" hidden="1"/>
    <cellStyle name="Lien hypertexte visité" xfId="8129" builtinId="9" hidden="1"/>
    <cellStyle name="Lien hypertexte visité" xfId="8127" builtinId="9" hidden="1"/>
    <cellStyle name="Lien hypertexte visité" xfId="8125" builtinId="9" hidden="1"/>
    <cellStyle name="Lien hypertexte visité" xfId="8123" builtinId="9" hidden="1"/>
    <cellStyle name="Lien hypertexte visité" xfId="8121" builtinId="9" hidden="1"/>
    <cellStyle name="Lien hypertexte visité" xfId="8119" builtinId="9" hidden="1"/>
    <cellStyle name="Lien hypertexte visité" xfId="8117" builtinId="9" hidden="1"/>
    <cellStyle name="Lien hypertexte visité" xfId="8115" builtinId="9" hidden="1"/>
    <cellStyle name="Lien hypertexte visité" xfId="8113" builtinId="9" hidden="1"/>
    <cellStyle name="Lien hypertexte visité" xfId="8111" builtinId="9" hidden="1"/>
    <cellStyle name="Lien hypertexte visité" xfId="8109" builtinId="9" hidden="1"/>
    <cellStyle name="Lien hypertexte visité" xfId="8107" builtinId="9" hidden="1"/>
    <cellStyle name="Lien hypertexte visité" xfId="8105" builtinId="9" hidden="1"/>
    <cellStyle name="Lien hypertexte visité" xfId="8103" builtinId="9" hidden="1"/>
    <cellStyle name="Lien hypertexte visité" xfId="8101" builtinId="9" hidden="1"/>
    <cellStyle name="Lien hypertexte visité" xfId="8099" builtinId="9" hidden="1"/>
    <cellStyle name="Lien hypertexte visité" xfId="8097" builtinId="9" hidden="1"/>
    <cellStyle name="Lien hypertexte visité" xfId="8095" builtinId="9" hidden="1"/>
    <cellStyle name="Lien hypertexte visité" xfId="8093" builtinId="9" hidden="1"/>
    <cellStyle name="Lien hypertexte visité" xfId="8091" builtinId="9" hidden="1"/>
    <cellStyle name="Lien hypertexte visité" xfId="8089" builtinId="9" hidden="1"/>
    <cellStyle name="Lien hypertexte visité" xfId="8087" builtinId="9" hidden="1"/>
    <cellStyle name="Lien hypertexte visité" xfId="8085" builtinId="9" hidden="1"/>
    <cellStyle name="Lien hypertexte visité" xfId="8083" builtinId="9" hidden="1"/>
    <cellStyle name="Lien hypertexte visité" xfId="8081" builtinId="9" hidden="1"/>
    <cellStyle name="Lien hypertexte visité" xfId="8079" builtinId="9" hidden="1"/>
    <cellStyle name="Lien hypertexte visité" xfId="8077" builtinId="9" hidden="1"/>
    <cellStyle name="Lien hypertexte visité" xfId="8075" builtinId="9" hidden="1"/>
    <cellStyle name="Lien hypertexte visité" xfId="8073" builtinId="9" hidden="1"/>
    <cellStyle name="Lien hypertexte visité" xfId="8071" builtinId="9" hidden="1"/>
    <cellStyle name="Lien hypertexte visité" xfId="8069" builtinId="9" hidden="1"/>
    <cellStyle name="Lien hypertexte visité" xfId="8067" builtinId="9" hidden="1"/>
    <cellStyle name="Lien hypertexte visité" xfId="8065" builtinId="9" hidden="1"/>
    <cellStyle name="Lien hypertexte visité" xfId="8063" builtinId="9" hidden="1"/>
    <cellStyle name="Lien hypertexte visité" xfId="8061" builtinId="9" hidden="1"/>
    <cellStyle name="Lien hypertexte visité" xfId="8059" builtinId="9" hidden="1"/>
    <cellStyle name="Lien hypertexte visité" xfId="8057" builtinId="9" hidden="1"/>
    <cellStyle name="Lien hypertexte visité" xfId="8055" builtinId="9" hidden="1"/>
    <cellStyle name="Lien hypertexte visité" xfId="8053" builtinId="9" hidden="1"/>
    <cellStyle name="Lien hypertexte visité" xfId="8051" builtinId="9" hidden="1"/>
    <cellStyle name="Lien hypertexte visité" xfId="8049" builtinId="9" hidden="1"/>
    <cellStyle name="Lien hypertexte visité" xfId="8047" builtinId="9" hidden="1"/>
    <cellStyle name="Lien hypertexte visité" xfId="8045" builtinId="9" hidden="1"/>
    <cellStyle name="Lien hypertexte visité" xfId="8043" builtinId="9" hidden="1"/>
    <cellStyle name="Lien hypertexte visité" xfId="8041" builtinId="9" hidden="1"/>
    <cellStyle name="Lien hypertexte visité" xfId="8039" builtinId="9" hidden="1"/>
    <cellStyle name="Lien hypertexte visité" xfId="8037" builtinId="9" hidden="1"/>
    <cellStyle name="Lien hypertexte visité" xfId="8035" builtinId="9" hidden="1"/>
    <cellStyle name="Lien hypertexte visité" xfId="8033" builtinId="9" hidden="1"/>
    <cellStyle name="Lien hypertexte visité" xfId="8031" builtinId="9" hidden="1"/>
    <cellStyle name="Lien hypertexte visité" xfId="8029" builtinId="9" hidden="1"/>
    <cellStyle name="Lien hypertexte visité" xfId="8027" builtinId="9" hidden="1"/>
    <cellStyle name="Lien hypertexte visité" xfId="8025" builtinId="9" hidden="1"/>
    <cellStyle name="Lien hypertexte visité" xfId="8023" builtinId="9" hidden="1"/>
    <cellStyle name="Lien hypertexte visité" xfId="8021" builtinId="9" hidden="1"/>
    <cellStyle name="Lien hypertexte visité" xfId="8019" builtinId="9" hidden="1"/>
    <cellStyle name="Lien hypertexte visité" xfId="8017" builtinId="9" hidden="1"/>
    <cellStyle name="Lien hypertexte visité" xfId="8015" builtinId="9" hidden="1"/>
    <cellStyle name="Lien hypertexte visité" xfId="8013" builtinId="9" hidden="1"/>
    <cellStyle name="Lien hypertexte visité" xfId="8011" builtinId="9" hidden="1"/>
    <cellStyle name="Lien hypertexte visité" xfId="8009" builtinId="9" hidden="1"/>
    <cellStyle name="Lien hypertexte visité" xfId="8007" builtinId="9" hidden="1"/>
    <cellStyle name="Lien hypertexte visité" xfId="8005" builtinId="9" hidden="1"/>
    <cellStyle name="Lien hypertexte visité" xfId="8003" builtinId="9" hidden="1"/>
    <cellStyle name="Lien hypertexte visité" xfId="8001" builtinId="9" hidden="1"/>
    <cellStyle name="Lien hypertexte visité" xfId="7999" builtinId="9" hidden="1"/>
    <cellStyle name="Lien hypertexte visité" xfId="7997" builtinId="9" hidden="1"/>
    <cellStyle name="Lien hypertexte visité" xfId="7995" builtinId="9" hidden="1"/>
    <cellStyle name="Lien hypertexte visité" xfId="7993" builtinId="9" hidden="1"/>
    <cellStyle name="Lien hypertexte visité" xfId="7991" builtinId="9" hidden="1"/>
    <cellStyle name="Lien hypertexte visité" xfId="7989" builtinId="9" hidden="1"/>
    <cellStyle name="Lien hypertexte visité" xfId="7987" builtinId="9" hidden="1"/>
    <cellStyle name="Lien hypertexte visité" xfId="7985" builtinId="9" hidden="1"/>
    <cellStyle name="Lien hypertexte visité" xfId="7983" builtinId="9" hidden="1"/>
    <cellStyle name="Lien hypertexte visité" xfId="7981" builtinId="9" hidden="1"/>
    <cellStyle name="Lien hypertexte visité" xfId="7979" builtinId="9" hidden="1"/>
    <cellStyle name="Lien hypertexte visité" xfId="7977" builtinId="9" hidden="1"/>
    <cellStyle name="Lien hypertexte visité" xfId="7975" builtinId="9" hidden="1"/>
    <cellStyle name="Lien hypertexte visité" xfId="7973" builtinId="9" hidden="1"/>
    <cellStyle name="Lien hypertexte visité" xfId="7971" builtinId="9" hidden="1"/>
    <cellStyle name="Lien hypertexte visité" xfId="7969" builtinId="9" hidden="1"/>
    <cellStyle name="Lien hypertexte visité" xfId="7967" builtinId="9" hidden="1"/>
    <cellStyle name="Lien hypertexte visité" xfId="7965" builtinId="9" hidden="1"/>
    <cellStyle name="Lien hypertexte visité" xfId="7963" builtinId="9" hidden="1"/>
    <cellStyle name="Lien hypertexte visité" xfId="7961" builtinId="9" hidden="1"/>
    <cellStyle name="Lien hypertexte visité" xfId="7959" builtinId="9" hidden="1"/>
    <cellStyle name="Lien hypertexte visité" xfId="7957" builtinId="9" hidden="1"/>
    <cellStyle name="Lien hypertexte visité" xfId="7955" builtinId="9" hidden="1"/>
    <cellStyle name="Lien hypertexte visité" xfId="7953" builtinId="9" hidden="1"/>
    <cellStyle name="Lien hypertexte visité" xfId="7951" builtinId="9" hidden="1"/>
    <cellStyle name="Lien hypertexte visité" xfId="7949" builtinId="9" hidden="1"/>
    <cellStyle name="Lien hypertexte visité" xfId="7947" builtinId="9" hidden="1"/>
    <cellStyle name="Lien hypertexte visité" xfId="7945" builtinId="9" hidden="1"/>
    <cellStyle name="Lien hypertexte visité" xfId="7943" builtinId="9" hidden="1"/>
    <cellStyle name="Lien hypertexte visité" xfId="7941" builtinId="9" hidden="1"/>
    <cellStyle name="Lien hypertexte visité" xfId="7939" builtinId="9" hidden="1"/>
    <cellStyle name="Lien hypertexte visité" xfId="7937" builtinId="9" hidden="1"/>
    <cellStyle name="Lien hypertexte visité" xfId="7935" builtinId="9" hidden="1"/>
    <cellStyle name="Lien hypertexte visité" xfId="7933" builtinId="9" hidden="1"/>
    <cellStyle name="Lien hypertexte visité" xfId="7931" builtinId="9" hidden="1"/>
    <cellStyle name="Lien hypertexte visité" xfId="7929" builtinId="9" hidden="1"/>
    <cellStyle name="Lien hypertexte visité" xfId="7927" builtinId="9" hidden="1"/>
    <cellStyle name="Lien hypertexte visité" xfId="7925" builtinId="9" hidden="1"/>
    <cellStyle name="Lien hypertexte visité" xfId="7923" builtinId="9" hidden="1"/>
    <cellStyle name="Lien hypertexte visité" xfId="7921" builtinId="9" hidden="1"/>
    <cellStyle name="Lien hypertexte visité" xfId="7919" builtinId="9" hidden="1"/>
    <cellStyle name="Lien hypertexte visité" xfId="7917" builtinId="9" hidden="1"/>
    <cellStyle name="Lien hypertexte visité" xfId="7915" builtinId="9" hidden="1"/>
    <cellStyle name="Lien hypertexte visité" xfId="7913" builtinId="9" hidden="1"/>
    <cellStyle name="Lien hypertexte visité" xfId="7911" builtinId="9" hidden="1"/>
    <cellStyle name="Lien hypertexte visité" xfId="7909" builtinId="9" hidden="1"/>
    <cellStyle name="Lien hypertexte visité" xfId="7907" builtinId="9" hidden="1"/>
    <cellStyle name="Lien hypertexte visité" xfId="7905" builtinId="9" hidden="1"/>
    <cellStyle name="Lien hypertexte visité" xfId="7903" builtinId="9" hidden="1"/>
    <cellStyle name="Lien hypertexte visité" xfId="7901" builtinId="9" hidden="1"/>
    <cellStyle name="Lien hypertexte visité" xfId="7899" builtinId="9" hidden="1"/>
    <cellStyle name="Lien hypertexte visité" xfId="7897" builtinId="9" hidden="1"/>
    <cellStyle name="Lien hypertexte visité" xfId="7895" builtinId="9" hidden="1"/>
    <cellStyle name="Lien hypertexte visité" xfId="7893" builtinId="9" hidden="1"/>
    <cellStyle name="Lien hypertexte visité" xfId="7891" builtinId="9" hidden="1"/>
    <cellStyle name="Lien hypertexte visité" xfId="7889" builtinId="9" hidden="1"/>
    <cellStyle name="Lien hypertexte visité" xfId="7887" builtinId="9" hidden="1"/>
    <cellStyle name="Lien hypertexte visité" xfId="7885" builtinId="9" hidden="1"/>
    <cellStyle name="Lien hypertexte visité" xfId="7883" builtinId="9" hidden="1"/>
    <cellStyle name="Lien hypertexte visité" xfId="7881" builtinId="9" hidden="1"/>
    <cellStyle name="Lien hypertexte visité" xfId="7879" builtinId="9" hidden="1"/>
    <cellStyle name="Lien hypertexte visité" xfId="7877" builtinId="9" hidden="1"/>
    <cellStyle name="Lien hypertexte visité" xfId="7875" builtinId="9" hidden="1"/>
    <cellStyle name="Lien hypertexte visité" xfId="7873" builtinId="9" hidden="1"/>
    <cellStyle name="Lien hypertexte visité" xfId="7871" builtinId="9" hidden="1"/>
    <cellStyle name="Lien hypertexte visité" xfId="7869" builtinId="9" hidden="1"/>
    <cellStyle name="Lien hypertexte visité" xfId="7867" builtinId="9" hidden="1"/>
    <cellStyle name="Lien hypertexte visité" xfId="7865" builtinId="9" hidden="1"/>
    <cellStyle name="Lien hypertexte visité" xfId="7863" builtinId="9" hidden="1"/>
    <cellStyle name="Lien hypertexte visité" xfId="7861" builtinId="9" hidden="1"/>
    <cellStyle name="Lien hypertexte visité" xfId="7859" builtinId="9" hidden="1"/>
    <cellStyle name="Lien hypertexte visité" xfId="7857" builtinId="9" hidden="1"/>
    <cellStyle name="Lien hypertexte visité" xfId="7855" builtinId="9" hidden="1"/>
    <cellStyle name="Lien hypertexte visité" xfId="7853" builtinId="9" hidden="1"/>
    <cellStyle name="Lien hypertexte visité" xfId="7851" builtinId="9" hidden="1"/>
    <cellStyle name="Lien hypertexte visité" xfId="7849" builtinId="9" hidden="1"/>
    <cellStyle name="Lien hypertexte visité" xfId="7847" builtinId="9" hidden="1"/>
    <cellStyle name="Lien hypertexte visité" xfId="7845" builtinId="9" hidden="1"/>
    <cellStyle name="Lien hypertexte visité" xfId="7843" builtinId="9" hidden="1"/>
    <cellStyle name="Lien hypertexte visité" xfId="7841" builtinId="9" hidden="1"/>
    <cellStyle name="Lien hypertexte visité" xfId="7839" builtinId="9" hidden="1"/>
    <cellStyle name="Lien hypertexte visité" xfId="7837" builtinId="9" hidden="1"/>
    <cellStyle name="Lien hypertexte visité" xfId="7835" builtinId="9" hidden="1"/>
    <cellStyle name="Lien hypertexte visité" xfId="7833" builtinId="9" hidden="1"/>
    <cellStyle name="Lien hypertexte visité" xfId="7831" builtinId="9" hidden="1"/>
    <cellStyle name="Lien hypertexte visité" xfId="7829" builtinId="9" hidden="1"/>
    <cellStyle name="Lien hypertexte visité" xfId="7827" builtinId="9" hidden="1"/>
    <cellStyle name="Lien hypertexte visité" xfId="7825" builtinId="9" hidden="1"/>
    <cellStyle name="Lien hypertexte visité" xfId="7823" builtinId="9" hidden="1"/>
    <cellStyle name="Lien hypertexte visité" xfId="7821" builtinId="9" hidden="1"/>
    <cellStyle name="Lien hypertexte visité" xfId="7819" builtinId="9" hidden="1"/>
    <cellStyle name="Lien hypertexte visité" xfId="7817" builtinId="9" hidden="1"/>
    <cellStyle name="Lien hypertexte visité" xfId="7815" builtinId="9" hidden="1"/>
    <cellStyle name="Lien hypertexte visité" xfId="7813" builtinId="9" hidden="1"/>
    <cellStyle name="Lien hypertexte visité" xfId="7811" builtinId="9" hidden="1"/>
    <cellStyle name="Lien hypertexte visité" xfId="7809" builtinId="9" hidden="1"/>
    <cellStyle name="Lien hypertexte visité" xfId="7806" builtinId="9" hidden="1"/>
    <cellStyle name="Lien hypertexte visité" xfId="7804" builtinId="9" hidden="1"/>
    <cellStyle name="Lien hypertexte visité" xfId="7802" builtinId="9" hidden="1"/>
    <cellStyle name="Lien hypertexte visité" xfId="7800" builtinId="9" hidden="1"/>
    <cellStyle name="Lien hypertexte visité" xfId="7798" builtinId="9" hidden="1"/>
    <cellStyle name="Lien hypertexte visité" xfId="7796" builtinId="9" hidden="1"/>
    <cellStyle name="Lien hypertexte visité" xfId="7794" builtinId="9" hidden="1"/>
    <cellStyle name="Lien hypertexte visité" xfId="7792" builtinId="9" hidden="1"/>
    <cellStyle name="Lien hypertexte visité" xfId="7790" builtinId="9" hidden="1"/>
    <cellStyle name="Lien hypertexte visité" xfId="7788" builtinId="9" hidden="1"/>
    <cellStyle name="Lien hypertexte visité" xfId="7786" builtinId="9" hidden="1"/>
    <cellStyle name="Lien hypertexte visité" xfId="7784" builtinId="9" hidden="1"/>
    <cellStyle name="Lien hypertexte visité" xfId="7782" builtinId="9" hidden="1"/>
    <cellStyle name="Lien hypertexte visité" xfId="7780" builtinId="9" hidden="1"/>
    <cellStyle name="Lien hypertexte visité" xfId="7778" builtinId="9" hidden="1"/>
    <cellStyle name="Lien hypertexte visité" xfId="7776" builtinId="9" hidden="1"/>
    <cellStyle name="Lien hypertexte visité" xfId="7774" builtinId="9" hidden="1"/>
    <cellStyle name="Lien hypertexte visité" xfId="7772" builtinId="9" hidden="1"/>
    <cellStyle name="Lien hypertexte visité" xfId="7770" builtinId="9" hidden="1"/>
    <cellStyle name="Lien hypertexte visité" xfId="7768" builtinId="9" hidden="1"/>
    <cellStyle name="Lien hypertexte visité" xfId="7766" builtinId="9" hidden="1"/>
    <cellStyle name="Lien hypertexte visité" xfId="7764" builtinId="9" hidden="1"/>
    <cellStyle name="Lien hypertexte visité" xfId="7762" builtinId="9" hidden="1"/>
    <cellStyle name="Lien hypertexte visité" xfId="7760" builtinId="9" hidden="1"/>
    <cellStyle name="Lien hypertexte visité" xfId="7758" builtinId="9" hidden="1"/>
    <cellStyle name="Lien hypertexte visité" xfId="7756" builtinId="9" hidden="1"/>
    <cellStyle name="Lien hypertexte visité" xfId="7754" builtinId="9" hidden="1"/>
    <cellStyle name="Lien hypertexte visité" xfId="7752" builtinId="9" hidden="1"/>
    <cellStyle name="Lien hypertexte visité" xfId="7750" builtinId="9" hidden="1"/>
    <cellStyle name="Lien hypertexte visité" xfId="7748" builtinId="9" hidden="1"/>
    <cellStyle name="Lien hypertexte visité" xfId="7746" builtinId="9" hidden="1"/>
    <cellStyle name="Lien hypertexte visité" xfId="7744" builtinId="9" hidden="1"/>
    <cellStyle name="Lien hypertexte visité" xfId="7742" builtinId="9" hidden="1"/>
    <cellStyle name="Lien hypertexte visité" xfId="7740" builtinId="9" hidden="1"/>
    <cellStyle name="Lien hypertexte visité" xfId="7738" builtinId="9" hidden="1"/>
    <cellStyle name="Lien hypertexte visité" xfId="7736" builtinId="9" hidden="1"/>
    <cellStyle name="Lien hypertexte visité" xfId="7734" builtinId="9" hidden="1"/>
    <cellStyle name="Lien hypertexte visité" xfId="7732" builtinId="9" hidden="1"/>
    <cellStyle name="Lien hypertexte visité" xfId="7730" builtinId="9" hidden="1"/>
    <cellStyle name="Lien hypertexte visité" xfId="7728" builtinId="9" hidden="1"/>
    <cellStyle name="Lien hypertexte visité" xfId="7726" builtinId="9" hidden="1"/>
    <cellStyle name="Lien hypertexte visité" xfId="7724" builtinId="9" hidden="1"/>
    <cellStyle name="Lien hypertexte visité" xfId="7722" builtinId="9" hidden="1"/>
    <cellStyle name="Lien hypertexte visité" xfId="7720" builtinId="9" hidden="1"/>
    <cellStyle name="Lien hypertexte visité" xfId="7718" builtinId="9" hidden="1"/>
    <cellStyle name="Lien hypertexte visité" xfId="7716" builtinId="9" hidden="1"/>
    <cellStyle name="Lien hypertexte visité" xfId="7714" builtinId="9" hidden="1"/>
    <cellStyle name="Lien hypertexte visité" xfId="7712" builtinId="9" hidden="1"/>
    <cellStyle name="Lien hypertexte visité" xfId="7710" builtinId="9" hidden="1"/>
    <cellStyle name="Lien hypertexte visité" xfId="7708" builtinId="9" hidden="1"/>
    <cellStyle name="Lien hypertexte visité" xfId="7706" builtinId="9" hidden="1"/>
    <cellStyle name="Lien hypertexte visité" xfId="7704" builtinId="9" hidden="1"/>
    <cellStyle name="Lien hypertexte visité" xfId="7702" builtinId="9" hidden="1"/>
    <cellStyle name="Lien hypertexte visité" xfId="7700" builtinId="9" hidden="1"/>
    <cellStyle name="Lien hypertexte visité" xfId="7698" builtinId="9" hidden="1"/>
    <cellStyle name="Lien hypertexte visité" xfId="7696" builtinId="9" hidden="1"/>
    <cellStyle name="Lien hypertexte visité" xfId="7694" builtinId="9" hidden="1"/>
    <cellStyle name="Lien hypertexte visité" xfId="7692" builtinId="9" hidden="1"/>
    <cellStyle name="Lien hypertexte visité" xfId="7690" builtinId="9" hidden="1"/>
    <cellStyle name="Lien hypertexte visité" xfId="7688" builtinId="9" hidden="1"/>
    <cellStyle name="Lien hypertexte visité" xfId="7686" builtinId="9" hidden="1"/>
    <cellStyle name="Lien hypertexte visité" xfId="7684" builtinId="9" hidden="1"/>
    <cellStyle name="Lien hypertexte visité" xfId="7682" builtinId="9" hidden="1"/>
    <cellStyle name="Lien hypertexte visité" xfId="7680" builtinId="9" hidden="1"/>
    <cellStyle name="Lien hypertexte visité" xfId="7678" builtinId="9" hidden="1"/>
    <cellStyle name="Lien hypertexte visité" xfId="7676" builtinId="9" hidden="1"/>
    <cellStyle name="Lien hypertexte visité" xfId="7674" builtinId="9" hidden="1"/>
    <cellStyle name="Lien hypertexte visité" xfId="7672" builtinId="9" hidden="1"/>
    <cellStyle name="Lien hypertexte visité" xfId="7670" builtinId="9" hidden="1"/>
    <cellStyle name="Lien hypertexte visité" xfId="7668" builtinId="9" hidden="1"/>
    <cellStyle name="Lien hypertexte visité" xfId="7666" builtinId="9" hidden="1"/>
    <cellStyle name="Lien hypertexte visité" xfId="7664" builtinId="9" hidden="1"/>
    <cellStyle name="Lien hypertexte visité" xfId="7662" builtinId="9" hidden="1"/>
    <cellStyle name="Lien hypertexte visité" xfId="7660" builtinId="9" hidden="1"/>
    <cellStyle name="Lien hypertexte visité" xfId="7658" builtinId="9" hidden="1"/>
    <cellStyle name="Lien hypertexte visité" xfId="7656" builtinId="9" hidden="1"/>
    <cellStyle name="Lien hypertexte visité" xfId="7654" builtinId="9" hidden="1"/>
    <cellStyle name="Lien hypertexte visité" xfId="7652" builtinId="9" hidden="1"/>
    <cellStyle name="Lien hypertexte visité" xfId="7650" builtinId="9" hidden="1"/>
    <cellStyle name="Lien hypertexte visité" xfId="7648" builtinId="9" hidden="1"/>
    <cellStyle name="Lien hypertexte visité" xfId="7646" builtinId="9" hidden="1"/>
    <cellStyle name="Lien hypertexte visité" xfId="7644" builtinId="9" hidden="1"/>
    <cellStyle name="Lien hypertexte visité" xfId="7642" builtinId="9" hidden="1"/>
    <cellStyle name="Lien hypertexte visité" xfId="7640" builtinId="9" hidden="1"/>
    <cellStyle name="Lien hypertexte visité" xfId="7638" builtinId="9" hidden="1"/>
    <cellStyle name="Lien hypertexte visité" xfId="7636" builtinId="9" hidden="1"/>
    <cellStyle name="Lien hypertexte visité" xfId="7634" builtinId="9" hidden="1"/>
    <cellStyle name="Lien hypertexte visité" xfId="7632" builtinId="9" hidden="1"/>
    <cellStyle name="Lien hypertexte visité" xfId="7630" builtinId="9" hidden="1"/>
    <cellStyle name="Lien hypertexte visité" xfId="7628" builtinId="9" hidden="1"/>
    <cellStyle name="Lien hypertexte visité" xfId="7626" builtinId="9" hidden="1"/>
    <cellStyle name="Lien hypertexte visité" xfId="7624" builtinId="9" hidden="1"/>
    <cellStyle name="Lien hypertexte visité" xfId="7622" builtinId="9" hidden="1"/>
    <cellStyle name="Lien hypertexte visité" xfId="7620" builtinId="9" hidden="1"/>
    <cellStyle name="Lien hypertexte visité" xfId="7618" builtinId="9" hidden="1"/>
    <cellStyle name="Lien hypertexte visité" xfId="7616" builtinId="9" hidden="1"/>
    <cellStyle name="Lien hypertexte visité" xfId="7614" builtinId="9" hidden="1"/>
    <cellStyle name="Lien hypertexte visité" xfId="7612" builtinId="9" hidden="1"/>
    <cellStyle name="Lien hypertexte visité" xfId="7610" builtinId="9" hidden="1"/>
    <cellStyle name="Lien hypertexte visité" xfId="7608" builtinId="9" hidden="1"/>
    <cellStyle name="Lien hypertexte visité" xfId="7606" builtinId="9" hidden="1"/>
    <cellStyle name="Lien hypertexte visité" xfId="7604" builtinId="9" hidden="1"/>
    <cellStyle name="Lien hypertexte visité" xfId="7602" builtinId="9" hidden="1"/>
    <cellStyle name="Lien hypertexte visité" xfId="7600" builtinId="9" hidden="1"/>
    <cellStyle name="Lien hypertexte visité" xfId="7598" builtinId="9" hidden="1"/>
    <cellStyle name="Lien hypertexte visité" xfId="7596" builtinId="9" hidden="1"/>
    <cellStyle name="Lien hypertexte visité" xfId="7594" builtinId="9" hidden="1"/>
    <cellStyle name="Lien hypertexte visité" xfId="7592" builtinId="9" hidden="1"/>
    <cellStyle name="Lien hypertexte visité" xfId="7590" builtinId="9" hidden="1"/>
    <cellStyle name="Lien hypertexte visité" xfId="7588" builtinId="9" hidden="1"/>
    <cellStyle name="Lien hypertexte visité" xfId="7586" builtinId="9" hidden="1"/>
    <cellStyle name="Lien hypertexte visité" xfId="7584" builtinId="9" hidden="1"/>
    <cellStyle name="Lien hypertexte visité" xfId="7582" builtinId="9" hidden="1"/>
    <cellStyle name="Lien hypertexte visité" xfId="7580" builtinId="9" hidden="1"/>
    <cellStyle name="Lien hypertexte visité" xfId="7578" builtinId="9" hidden="1"/>
    <cellStyle name="Lien hypertexte visité" xfId="7576" builtinId="9" hidden="1"/>
    <cellStyle name="Lien hypertexte visité" xfId="7574" builtinId="9" hidden="1"/>
    <cellStyle name="Lien hypertexte visité" xfId="7572" builtinId="9" hidden="1"/>
    <cellStyle name="Lien hypertexte visité" xfId="7570" builtinId="9" hidden="1"/>
    <cellStyle name="Lien hypertexte visité" xfId="7568" builtinId="9" hidden="1"/>
    <cellStyle name="Lien hypertexte visité" xfId="7566" builtinId="9" hidden="1"/>
    <cellStyle name="Lien hypertexte visité" xfId="7564" builtinId="9" hidden="1"/>
    <cellStyle name="Lien hypertexte visité" xfId="7562" builtinId="9" hidden="1"/>
    <cellStyle name="Lien hypertexte visité" xfId="7560" builtinId="9" hidden="1"/>
    <cellStyle name="Lien hypertexte visité" xfId="7558" builtinId="9" hidden="1"/>
    <cellStyle name="Lien hypertexte visité" xfId="7556" builtinId="9" hidden="1"/>
    <cellStyle name="Lien hypertexte visité" xfId="7554" builtinId="9" hidden="1"/>
    <cellStyle name="Lien hypertexte visité" xfId="7552" builtinId="9" hidden="1"/>
    <cellStyle name="Lien hypertexte visité" xfId="7550" builtinId="9" hidden="1"/>
    <cellStyle name="Lien hypertexte visité" xfId="7548" builtinId="9" hidden="1"/>
    <cellStyle name="Lien hypertexte visité" xfId="7546" builtinId="9" hidden="1"/>
    <cellStyle name="Lien hypertexte visité" xfId="7544" builtinId="9" hidden="1"/>
    <cellStyle name="Lien hypertexte visité" xfId="7542" builtinId="9" hidden="1"/>
    <cellStyle name="Lien hypertexte visité" xfId="7540" builtinId="9" hidden="1"/>
    <cellStyle name="Lien hypertexte visité" xfId="7538" builtinId="9" hidden="1"/>
    <cellStyle name="Lien hypertexte visité" xfId="7536" builtinId="9" hidden="1"/>
    <cellStyle name="Lien hypertexte visité" xfId="7534" builtinId="9" hidden="1"/>
    <cellStyle name="Lien hypertexte visité" xfId="7532" builtinId="9" hidden="1"/>
    <cellStyle name="Lien hypertexte visité" xfId="7530" builtinId="9" hidden="1"/>
    <cellStyle name="Lien hypertexte visité" xfId="7528" builtinId="9" hidden="1"/>
    <cellStyle name="Lien hypertexte visité" xfId="7526" builtinId="9" hidden="1"/>
    <cellStyle name="Lien hypertexte visité" xfId="7524" builtinId="9" hidden="1"/>
    <cellStyle name="Lien hypertexte visité" xfId="7522" builtinId="9" hidden="1"/>
    <cellStyle name="Lien hypertexte visité" xfId="7520" builtinId="9" hidden="1"/>
    <cellStyle name="Lien hypertexte visité" xfId="7518" builtinId="9" hidden="1"/>
    <cellStyle name="Lien hypertexte visité" xfId="7516" builtinId="9" hidden="1"/>
    <cellStyle name="Lien hypertexte visité" xfId="7514" builtinId="9" hidden="1"/>
    <cellStyle name="Lien hypertexte visité" xfId="7512" builtinId="9" hidden="1"/>
    <cellStyle name="Lien hypertexte visité" xfId="7510" builtinId="9" hidden="1"/>
    <cellStyle name="Lien hypertexte visité" xfId="7508" builtinId="9" hidden="1"/>
    <cellStyle name="Lien hypertexte visité" xfId="7506" builtinId="9" hidden="1"/>
    <cellStyle name="Lien hypertexte visité" xfId="7504" builtinId="9" hidden="1"/>
    <cellStyle name="Lien hypertexte visité" xfId="7502" builtinId="9" hidden="1"/>
    <cellStyle name="Lien hypertexte visité" xfId="7500" builtinId="9" hidden="1"/>
    <cellStyle name="Lien hypertexte visité" xfId="7498" builtinId="9" hidden="1"/>
    <cellStyle name="Lien hypertexte visité" xfId="7496" builtinId="9" hidden="1"/>
    <cellStyle name="Lien hypertexte visité" xfId="7494" builtinId="9" hidden="1"/>
    <cellStyle name="Lien hypertexte visité" xfId="7492" builtinId="9" hidden="1"/>
    <cellStyle name="Lien hypertexte visité" xfId="7490" builtinId="9" hidden="1"/>
    <cellStyle name="Lien hypertexte visité" xfId="7488" builtinId="9" hidden="1"/>
    <cellStyle name="Lien hypertexte visité" xfId="7486" builtinId="9" hidden="1"/>
    <cellStyle name="Lien hypertexte visité" xfId="7484" builtinId="9" hidden="1"/>
    <cellStyle name="Lien hypertexte visité" xfId="7482" builtinId="9" hidden="1"/>
    <cellStyle name="Lien hypertexte visité" xfId="7480" builtinId="9" hidden="1"/>
    <cellStyle name="Lien hypertexte visité" xfId="7478" builtinId="9" hidden="1"/>
    <cellStyle name="Lien hypertexte visité" xfId="7476" builtinId="9" hidden="1"/>
    <cellStyle name="Lien hypertexte visité" xfId="7474" builtinId="9" hidden="1"/>
    <cellStyle name="Lien hypertexte visité" xfId="7472" builtinId="9" hidden="1"/>
    <cellStyle name="Lien hypertexte visité" xfId="7470" builtinId="9" hidden="1"/>
    <cellStyle name="Lien hypertexte visité" xfId="7468" builtinId="9" hidden="1"/>
    <cellStyle name="Lien hypertexte visité" xfId="7466" builtinId="9" hidden="1"/>
    <cellStyle name="Lien hypertexte visité" xfId="7464" builtinId="9" hidden="1"/>
    <cellStyle name="Lien hypertexte visité" xfId="7462" builtinId="9" hidden="1"/>
    <cellStyle name="Lien hypertexte visité" xfId="7460" builtinId="9" hidden="1"/>
    <cellStyle name="Lien hypertexte visité" xfId="7458" builtinId="9" hidden="1"/>
    <cellStyle name="Lien hypertexte visité" xfId="7456" builtinId="9" hidden="1"/>
    <cellStyle name="Lien hypertexte visité" xfId="7454" builtinId="9" hidden="1"/>
    <cellStyle name="Lien hypertexte visité" xfId="7452" builtinId="9" hidden="1"/>
    <cellStyle name="Lien hypertexte visité" xfId="7450" builtinId="9" hidden="1"/>
    <cellStyle name="Lien hypertexte visité" xfId="7448" builtinId="9" hidden="1"/>
    <cellStyle name="Lien hypertexte visité" xfId="7446" builtinId="9" hidden="1"/>
    <cellStyle name="Lien hypertexte visité" xfId="7444" builtinId="9" hidden="1"/>
    <cellStyle name="Lien hypertexte visité" xfId="7442" builtinId="9" hidden="1"/>
    <cellStyle name="Lien hypertexte visité" xfId="7440" builtinId="9" hidden="1"/>
    <cellStyle name="Lien hypertexte visité" xfId="7438" builtinId="9" hidden="1"/>
    <cellStyle name="Lien hypertexte visité" xfId="7436" builtinId="9" hidden="1"/>
    <cellStyle name="Lien hypertexte visité" xfId="7434" builtinId="9" hidden="1"/>
    <cellStyle name="Lien hypertexte visité" xfId="7432" builtinId="9" hidden="1"/>
    <cellStyle name="Lien hypertexte visité" xfId="7430" builtinId="9" hidden="1"/>
    <cellStyle name="Lien hypertexte visité" xfId="7428" builtinId="9" hidden="1"/>
    <cellStyle name="Lien hypertexte visité" xfId="7426" builtinId="9" hidden="1"/>
    <cellStyle name="Lien hypertexte visité" xfId="7424" builtinId="9" hidden="1"/>
    <cellStyle name="Lien hypertexte visité" xfId="7422" builtinId="9" hidden="1"/>
    <cellStyle name="Lien hypertexte visité" xfId="7420" builtinId="9" hidden="1"/>
    <cellStyle name="Lien hypertexte visité" xfId="7418" builtinId="9" hidden="1"/>
    <cellStyle name="Lien hypertexte visité" xfId="7416" builtinId="9" hidden="1"/>
    <cellStyle name="Lien hypertexte visité" xfId="7414" builtinId="9" hidden="1"/>
    <cellStyle name="Lien hypertexte visité" xfId="7412" builtinId="9" hidden="1"/>
    <cellStyle name="Lien hypertexte visité" xfId="7410" builtinId="9" hidden="1"/>
    <cellStyle name="Lien hypertexte visité" xfId="7408" builtinId="9" hidden="1"/>
    <cellStyle name="Lien hypertexte visité" xfId="7406" builtinId="9" hidden="1"/>
    <cellStyle name="Lien hypertexte visité" xfId="7404" builtinId="9" hidden="1"/>
    <cellStyle name="Lien hypertexte visité" xfId="7402" builtinId="9" hidden="1"/>
    <cellStyle name="Lien hypertexte visité" xfId="7400" builtinId="9" hidden="1"/>
    <cellStyle name="Lien hypertexte visité" xfId="7398" builtinId="9" hidden="1"/>
    <cellStyle name="Lien hypertexte visité" xfId="7396" builtinId="9" hidden="1"/>
    <cellStyle name="Lien hypertexte visité" xfId="7394" builtinId="9" hidden="1"/>
    <cellStyle name="Lien hypertexte visité" xfId="7392" builtinId="9" hidden="1"/>
    <cellStyle name="Lien hypertexte visité" xfId="7390" builtinId="9" hidden="1"/>
    <cellStyle name="Lien hypertexte visité" xfId="7388" builtinId="9" hidden="1"/>
    <cellStyle name="Lien hypertexte visité" xfId="7386" builtinId="9" hidden="1"/>
    <cellStyle name="Lien hypertexte visité" xfId="7384" builtinId="9" hidden="1"/>
    <cellStyle name="Lien hypertexte visité" xfId="7382" builtinId="9" hidden="1"/>
    <cellStyle name="Lien hypertexte visité" xfId="7380" builtinId="9" hidden="1"/>
    <cellStyle name="Lien hypertexte visité" xfId="7378" builtinId="9" hidden="1"/>
    <cellStyle name="Lien hypertexte visité" xfId="7376" builtinId="9" hidden="1"/>
    <cellStyle name="Lien hypertexte visité" xfId="7374" builtinId="9" hidden="1"/>
    <cellStyle name="Lien hypertexte visité" xfId="7372" builtinId="9" hidden="1"/>
    <cellStyle name="Lien hypertexte visité" xfId="7370" builtinId="9" hidden="1"/>
    <cellStyle name="Lien hypertexte visité" xfId="7368" builtinId="9" hidden="1"/>
    <cellStyle name="Lien hypertexte visité" xfId="7366" builtinId="9" hidden="1"/>
    <cellStyle name="Lien hypertexte visité" xfId="7364" builtinId="9" hidden="1"/>
    <cellStyle name="Lien hypertexte visité" xfId="7362" builtinId="9" hidden="1"/>
    <cellStyle name="Lien hypertexte visité" xfId="7360" builtinId="9" hidden="1"/>
    <cellStyle name="Lien hypertexte visité" xfId="7358" builtinId="9" hidden="1"/>
    <cellStyle name="Lien hypertexte visité" xfId="7356" builtinId="9" hidden="1"/>
    <cellStyle name="Lien hypertexte visité" xfId="7354" builtinId="9" hidden="1"/>
    <cellStyle name="Lien hypertexte visité" xfId="7352" builtinId="9" hidden="1"/>
    <cellStyle name="Lien hypertexte visité" xfId="7350" builtinId="9" hidden="1"/>
    <cellStyle name="Lien hypertexte visité" xfId="7348" builtinId="9" hidden="1"/>
    <cellStyle name="Lien hypertexte visité" xfId="7346" builtinId="9" hidden="1"/>
    <cellStyle name="Lien hypertexte visité" xfId="7344" builtinId="9" hidden="1"/>
    <cellStyle name="Lien hypertexte visité" xfId="7342" builtinId="9" hidden="1"/>
    <cellStyle name="Lien hypertexte visité" xfId="7340" builtinId="9" hidden="1"/>
    <cellStyle name="Lien hypertexte visité" xfId="7338" builtinId="9" hidden="1"/>
    <cellStyle name="Lien hypertexte visité" xfId="7336" builtinId="9" hidden="1"/>
    <cellStyle name="Lien hypertexte visité" xfId="7334" builtinId="9" hidden="1"/>
    <cellStyle name="Lien hypertexte visité" xfId="7332" builtinId="9" hidden="1"/>
    <cellStyle name="Lien hypertexte visité" xfId="7330" builtinId="9" hidden="1"/>
    <cellStyle name="Lien hypertexte visité" xfId="7328" builtinId="9" hidden="1"/>
    <cellStyle name="Lien hypertexte visité" xfId="7326" builtinId="9" hidden="1"/>
    <cellStyle name="Lien hypertexte visité" xfId="7324" builtinId="9" hidden="1"/>
    <cellStyle name="Lien hypertexte visité" xfId="7322" builtinId="9" hidden="1"/>
    <cellStyle name="Lien hypertexte visité" xfId="7320" builtinId="9" hidden="1"/>
    <cellStyle name="Lien hypertexte visité" xfId="7318" builtinId="9" hidden="1"/>
    <cellStyle name="Lien hypertexte visité" xfId="7316" builtinId="9" hidden="1"/>
    <cellStyle name="Lien hypertexte visité" xfId="7314" builtinId="9" hidden="1"/>
    <cellStyle name="Lien hypertexte visité" xfId="7312" builtinId="9" hidden="1"/>
    <cellStyle name="Lien hypertexte visité" xfId="7310" builtinId="9" hidden="1"/>
    <cellStyle name="Lien hypertexte visité" xfId="7308" builtinId="9" hidden="1"/>
    <cellStyle name="Lien hypertexte visité" xfId="7306" builtinId="9" hidden="1"/>
    <cellStyle name="Lien hypertexte visité" xfId="7304" builtinId="9" hidden="1"/>
    <cellStyle name="Lien hypertexte visité" xfId="7302" builtinId="9" hidden="1"/>
    <cellStyle name="Lien hypertexte visité" xfId="7300" builtinId="9" hidden="1"/>
    <cellStyle name="Lien hypertexte visité" xfId="7298" builtinId="9" hidden="1"/>
    <cellStyle name="Lien hypertexte visité" xfId="7296" builtinId="9" hidden="1"/>
    <cellStyle name="Lien hypertexte visité" xfId="7294" builtinId="9" hidden="1"/>
    <cellStyle name="Lien hypertexte visité" xfId="7292" builtinId="9" hidden="1"/>
    <cellStyle name="Lien hypertexte visité" xfId="7290" builtinId="9" hidden="1"/>
    <cellStyle name="Lien hypertexte visité" xfId="7288" builtinId="9" hidden="1"/>
    <cellStyle name="Lien hypertexte visité" xfId="7286" builtinId="9" hidden="1"/>
    <cellStyle name="Lien hypertexte visité" xfId="7284" builtinId="9" hidden="1"/>
    <cellStyle name="Lien hypertexte visité" xfId="7282" builtinId="9" hidden="1"/>
    <cellStyle name="Lien hypertexte visité" xfId="7280" builtinId="9" hidden="1"/>
    <cellStyle name="Lien hypertexte visité" xfId="7278" builtinId="9" hidden="1"/>
    <cellStyle name="Lien hypertexte visité" xfId="7276" builtinId="9" hidden="1"/>
    <cellStyle name="Lien hypertexte visité" xfId="7274" builtinId="9" hidden="1"/>
    <cellStyle name="Lien hypertexte visité" xfId="7272" builtinId="9" hidden="1"/>
    <cellStyle name="Lien hypertexte visité" xfId="7270" builtinId="9" hidden="1"/>
    <cellStyle name="Lien hypertexte visité" xfId="7268" builtinId="9" hidden="1"/>
    <cellStyle name="Lien hypertexte visité" xfId="7266" builtinId="9" hidden="1"/>
    <cellStyle name="Lien hypertexte visité" xfId="7264" builtinId="9" hidden="1"/>
    <cellStyle name="Lien hypertexte visité" xfId="7262" builtinId="9" hidden="1"/>
    <cellStyle name="Lien hypertexte visité" xfId="7260" builtinId="9" hidden="1"/>
    <cellStyle name="Lien hypertexte visité" xfId="7258" builtinId="9" hidden="1"/>
    <cellStyle name="Lien hypertexte visité" xfId="7256" builtinId="9" hidden="1"/>
    <cellStyle name="Lien hypertexte visité" xfId="7254" builtinId="9" hidden="1"/>
    <cellStyle name="Lien hypertexte visité" xfId="7252" builtinId="9" hidden="1"/>
    <cellStyle name="Lien hypertexte visité" xfId="7250" builtinId="9" hidden="1"/>
    <cellStyle name="Lien hypertexte visité" xfId="7248" builtinId="9" hidden="1"/>
    <cellStyle name="Lien hypertexte visité" xfId="7246" builtinId="9" hidden="1"/>
    <cellStyle name="Lien hypertexte visité" xfId="7244" builtinId="9" hidden="1"/>
    <cellStyle name="Lien hypertexte visité" xfId="7242" builtinId="9" hidden="1"/>
    <cellStyle name="Lien hypertexte visité" xfId="7240" builtinId="9" hidden="1"/>
    <cellStyle name="Lien hypertexte visité" xfId="7238" builtinId="9" hidden="1"/>
    <cellStyle name="Lien hypertexte visité" xfId="7236" builtinId="9" hidden="1"/>
    <cellStyle name="Lien hypertexte visité" xfId="7234" builtinId="9" hidden="1"/>
    <cellStyle name="Lien hypertexte visité" xfId="7232" builtinId="9" hidden="1"/>
    <cellStyle name="Lien hypertexte visité" xfId="7230" builtinId="9" hidden="1"/>
    <cellStyle name="Lien hypertexte visité" xfId="7228" builtinId="9" hidden="1"/>
    <cellStyle name="Lien hypertexte visité" xfId="7226" builtinId="9" hidden="1"/>
    <cellStyle name="Lien hypertexte visité" xfId="7224" builtinId="9" hidden="1"/>
    <cellStyle name="Lien hypertexte visité" xfId="7222" builtinId="9" hidden="1"/>
    <cellStyle name="Lien hypertexte visité" xfId="7220" builtinId="9" hidden="1"/>
    <cellStyle name="Lien hypertexte visité" xfId="7218" builtinId="9" hidden="1"/>
    <cellStyle name="Lien hypertexte visité" xfId="7216" builtinId="9" hidden="1"/>
    <cellStyle name="Lien hypertexte visité" xfId="7214" builtinId="9" hidden="1"/>
    <cellStyle name="Lien hypertexte visité" xfId="7212" builtinId="9" hidden="1"/>
    <cellStyle name="Lien hypertexte visité" xfId="7210" builtinId="9" hidden="1"/>
    <cellStyle name="Lien hypertexte visité" xfId="7208" builtinId="9" hidden="1"/>
    <cellStyle name="Lien hypertexte visité" xfId="7206" builtinId="9" hidden="1"/>
    <cellStyle name="Lien hypertexte visité" xfId="7204" builtinId="9" hidden="1"/>
    <cellStyle name="Lien hypertexte visité" xfId="7202" builtinId="9" hidden="1"/>
    <cellStyle name="Lien hypertexte visité" xfId="7200" builtinId="9" hidden="1"/>
    <cellStyle name="Lien hypertexte visité" xfId="7198" builtinId="9" hidden="1"/>
    <cellStyle name="Lien hypertexte visité" xfId="7196" builtinId="9" hidden="1"/>
    <cellStyle name="Lien hypertexte visité" xfId="7194" builtinId="9" hidden="1"/>
    <cellStyle name="Lien hypertexte visité" xfId="7192" builtinId="9" hidden="1"/>
    <cellStyle name="Lien hypertexte visité" xfId="7190" builtinId="9" hidden="1"/>
    <cellStyle name="Lien hypertexte visité" xfId="7188" builtinId="9" hidden="1"/>
    <cellStyle name="Lien hypertexte visité" xfId="7186" builtinId="9" hidden="1"/>
    <cellStyle name="Lien hypertexte visité" xfId="7184" builtinId="9" hidden="1"/>
    <cellStyle name="Lien hypertexte visité" xfId="7182" builtinId="9" hidden="1"/>
    <cellStyle name="Lien hypertexte visité" xfId="7180" builtinId="9" hidden="1"/>
    <cellStyle name="Lien hypertexte visité" xfId="7178" builtinId="9" hidden="1"/>
    <cellStyle name="Lien hypertexte visité" xfId="7176" builtinId="9" hidden="1"/>
    <cellStyle name="Lien hypertexte visité" xfId="7174" builtinId="9" hidden="1"/>
    <cellStyle name="Lien hypertexte visité" xfId="7172" builtinId="9" hidden="1"/>
    <cellStyle name="Lien hypertexte visité" xfId="7170" builtinId="9" hidden="1"/>
    <cellStyle name="Lien hypertexte visité" xfId="7168" builtinId="9" hidden="1"/>
    <cellStyle name="Lien hypertexte visité" xfId="7166" builtinId="9" hidden="1"/>
    <cellStyle name="Lien hypertexte visité" xfId="7164" builtinId="9" hidden="1"/>
    <cellStyle name="Lien hypertexte visité" xfId="7162" builtinId="9" hidden="1"/>
    <cellStyle name="Lien hypertexte visité" xfId="7160" builtinId="9" hidden="1"/>
    <cellStyle name="Lien hypertexte visité" xfId="7158" builtinId="9" hidden="1"/>
    <cellStyle name="Lien hypertexte visité" xfId="7156" builtinId="9" hidden="1"/>
    <cellStyle name="Lien hypertexte visité" xfId="7154" builtinId="9" hidden="1"/>
    <cellStyle name="Lien hypertexte visité" xfId="7152" builtinId="9" hidden="1"/>
    <cellStyle name="Lien hypertexte visité" xfId="7150" builtinId="9" hidden="1"/>
    <cellStyle name="Lien hypertexte visité" xfId="7148" builtinId="9" hidden="1"/>
    <cellStyle name="Lien hypertexte visité" xfId="7146" builtinId="9" hidden="1"/>
    <cellStyle name="Lien hypertexte visité" xfId="7144" builtinId="9" hidden="1"/>
    <cellStyle name="Lien hypertexte visité" xfId="7142" builtinId="9" hidden="1"/>
    <cellStyle name="Lien hypertexte visité" xfId="7140" builtinId="9" hidden="1"/>
    <cellStyle name="Lien hypertexte visité" xfId="7138" builtinId="9" hidden="1"/>
    <cellStyle name="Lien hypertexte visité" xfId="7136" builtinId="9" hidden="1"/>
    <cellStyle name="Lien hypertexte visité" xfId="7134" builtinId="9" hidden="1"/>
    <cellStyle name="Lien hypertexte visité" xfId="7132" builtinId="9" hidden="1"/>
    <cellStyle name="Lien hypertexte visité" xfId="7130" builtinId="9" hidden="1"/>
    <cellStyle name="Lien hypertexte visité" xfId="7128" builtinId="9" hidden="1"/>
    <cellStyle name="Lien hypertexte visité" xfId="7126" builtinId="9" hidden="1"/>
    <cellStyle name="Lien hypertexte visité" xfId="7124" builtinId="9" hidden="1"/>
    <cellStyle name="Lien hypertexte visité" xfId="7122" builtinId="9" hidden="1"/>
    <cellStyle name="Lien hypertexte visité" xfId="7120" builtinId="9" hidden="1"/>
    <cellStyle name="Lien hypertexte visité" xfId="7118" builtinId="9" hidden="1"/>
    <cellStyle name="Lien hypertexte visité" xfId="7116" builtinId="9" hidden="1"/>
    <cellStyle name="Lien hypertexte visité" xfId="7114" builtinId="9" hidden="1"/>
    <cellStyle name="Lien hypertexte visité" xfId="7112" builtinId="9" hidden="1"/>
    <cellStyle name="Lien hypertexte visité" xfId="7110" builtinId="9" hidden="1"/>
    <cellStyle name="Lien hypertexte visité" xfId="7108" builtinId="9" hidden="1"/>
    <cellStyle name="Lien hypertexte visité" xfId="7106" builtinId="9" hidden="1"/>
    <cellStyle name="Lien hypertexte visité" xfId="7104" builtinId="9" hidden="1"/>
    <cellStyle name="Lien hypertexte visité" xfId="7102" builtinId="9" hidden="1"/>
    <cellStyle name="Lien hypertexte visité" xfId="7100" builtinId="9" hidden="1"/>
    <cellStyle name="Lien hypertexte visité" xfId="7098" builtinId="9" hidden="1"/>
    <cellStyle name="Lien hypertexte visité" xfId="7096" builtinId="9" hidden="1"/>
    <cellStyle name="Lien hypertexte visité" xfId="7094" builtinId="9" hidden="1"/>
    <cellStyle name="Lien hypertexte visité" xfId="7092" builtinId="9" hidden="1"/>
    <cellStyle name="Lien hypertexte visité" xfId="7090" builtinId="9" hidden="1"/>
    <cellStyle name="Lien hypertexte visité" xfId="7088" builtinId="9" hidden="1"/>
    <cellStyle name="Lien hypertexte visité" xfId="7086" builtinId="9" hidden="1"/>
    <cellStyle name="Lien hypertexte visité" xfId="7084" builtinId="9" hidden="1"/>
    <cellStyle name="Lien hypertexte visité" xfId="7082" builtinId="9" hidden="1"/>
    <cellStyle name="Lien hypertexte visité" xfId="7080" builtinId="9" hidden="1"/>
    <cellStyle name="Lien hypertexte visité" xfId="7078" builtinId="9" hidden="1"/>
    <cellStyle name="Lien hypertexte visité" xfId="7076" builtinId="9" hidden="1"/>
    <cellStyle name="Lien hypertexte visité" xfId="7074" builtinId="9" hidden="1"/>
    <cellStyle name="Lien hypertexte visité" xfId="7072" builtinId="9" hidden="1"/>
    <cellStyle name="Lien hypertexte visité" xfId="7070" builtinId="9" hidden="1"/>
    <cellStyle name="Lien hypertexte visité" xfId="7068" builtinId="9" hidden="1"/>
    <cellStyle name="Lien hypertexte visité" xfId="7066" builtinId="9" hidden="1"/>
    <cellStyle name="Lien hypertexte visité" xfId="7064" builtinId="9" hidden="1"/>
    <cellStyle name="Lien hypertexte visité" xfId="7062" builtinId="9" hidden="1"/>
    <cellStyle name="Lien hypertexte visité" xfId="7060" builtinId="9" hidden="1"/>
    <cellStyle name="Lien hypertexte visité" xfId="7058" builtinId="9" hidden="1"/>
    <cellStyle name="Lien hypertexte visité" xfId="7056" builtinId="9" hidden="1"/>
    <cellStyle name="Lien hypertexte visité" xfId="7054" builtinId="9" hidden="1"/>
    <cellStyle name="Lien hypertexte visité" xfId="7052" builtinId="9" hidden="1"/>
    <cellStyle name="Lien hypertexte visité" xfId="7050" builtinId="9" hidden="1"/>
    <cellStyle name="Lien hypertexte visité" xfId="7048" builtinId="9" hidden="1"/>
    <cellStyle name="Lien hypertexte visité" xfId="7046" builtinId="9" hidden="1"/>
    <cellStyle name="Lien hypertexte visité" xfId="7044" builtinId="9" hidden="1"/>
    <cellStyle name="Lien hypertexte visité" xfId="7042" builtinId="9" hidden="1"/>
    <cellStyle name="Lien hypertexte visité" xfId="7040" builtinId="9" hidden="1"/>
    <cellStyle name="Lien hypertexte visité" xfId="7038" builtinId="9" hidden="1"/>
    <cellStyle name="Lien hypertexte visité" xfId="7036" builtinId="9" hidden="1"/>
    <cellStyle name="Lien hypertexte visité" xfId="7034" builtinId="9" hidden="1"/>
    <cellStyle name="Lien hypertexte visité" xfId="7032" builtinId="9" hidden="1"/>
    <cellStyle name="Lien hypertexte visité" xfId="7030" builtinId="9" hidden="1"/>
    <cellStyle name="Lien hypertexte visité" xfId="7028" builtinId="9" hidden="1"/>
    <cellStyle name="Lien hypertexte visité" xfId="7026" builtinId="9" hidden="1"/>
    <cellStyle name="Lien hypertexte visité" xfId="7024" builtinId="9" hidden="1"/>
    <cellStyle name="Lien hypertexte visité" xfId="7022" builtinId="9" hidden="1"/>
    <cellStyle name="Lien hypertexte visité" xfId="7020" builtinId="9" hidden="1"/>
    <cellStyle name="Lien hypertexte visité" xfId="7018" builtinId="9" hidden="1"/>
    <cellStyle name="Lien hypertexte visité" xfId="7016" builtinId="9" hidden="1"/>
    <cellStyle name="Lien hypertexte visité" xfId="7014" builtinId="9" hidden="1"/>
    <cellStyle name="Lien hypertexte visité" xfId="7012" builtinId="9" hidden="1"/>
    <cellStyle name="Lien hypertexte visité" xfId="7010" builtinId="9" hidden="1"/>
    <cellStyle name="Lien hypertexte visité" xfId="7008" builtinId="9" hidden="1"/>
    <cellStyle name="Lien hypertexte visité" xfId="7006" builtinId="9" hidden="1"/>
    <cellStyle name="Lien hypertexte visité" xfId="7004" builtinId="9" hidden="1"/>
    <cellStyle name="Lien hypertexte visité" xfId="7002" builtinId="9" hidden="1"/>
    <cellStyle name="Lien hypertexte visité" xfId="7000" builtinId="9" hidden="1"/>
    <cellStyle name="Lien hypertexte visité" xfId="6998" builtinId="9" hidden="1"/>
    <cellStyle name="Lien hypertexte visité" xfId="6996" builtinId="9" hidden="1"/>
    <cellStyle name="Lien hypertexte visité" xfId="6994" builtinId="9" hidden="1"/>
    <cellStyle name="Lien hypertexte visité" xfId="6992" builtinId="9" hidden="1"/>
    <cellStyle name="Lien hypertexte visité" xfId="6990" builtinId="9" hidden="1"/>
    <cellStyle name="Lien hypertexte visité" xfId="6988" builtinId="9" hidden="1"/>
    <cellStyle name="Lien hypertexte visité" xfId="6986" builtinId="9" hidden="1"/>
    <cellStyle name="Lien hypertexte visité" xfId="6984" builtinId="9" hidden="1"/>
    <cellStyle name="Lien hypertexte visité" xfId="6982" builtinId="9" hidden="1"/>
    <cellStyle name="Lien hypertexte visité" xfId="6980" builtinId="9" hidden="1"/>
    <cellStyle name="Lien hypertexte visité" xfId="6978" builtinId="9" hidden="1"/>
    <cellStyle name="Lien hypertexte visité" xfId="6976" builtinId="9" hidden="1"/>
    <cellStyle name="Lien hypertexte visité" xfId="6974" builtinId="9" hidden="1"/>
    <cellStyle name="Lien hypertexte visité" xfId="6972" builtinId="9" hidden="1"/>
    <cellStyle name="Lien hypertexte visité" xfId="6970" builtinId="9" hidden="1"/>
    <cellStyle name="Lien hypertexte visité" xfId="6968" builtinId="9" hidden="1"/>
    <cellStyle name="Lien hypertexte visité" xfId="6966" builtinId="9" hidden="1"/>
    <cellStyle name="Lien hypertexte visité" xfId="6964" builtinId="9" hidden="1"/>
    <cellStyle name="Lien hypertexte visité" xfId="6962" builtinId="9" hidden="1"/>
    <cellStyle name="Lien hypertexte visité" xfId="6960" builtinId="9" hidden="1"/>
    <cellStyle name="Lien hypertexte visité" xfId="6958" builtinId="9" hidden="1"/>
    <cellStyle name="Lien hypertexte visité" xfId="6956" builtinId="9" hidden="1"/>
    <cellStyle name="Lien hypertexte visité" xfId="6954" builtinId="9" hidden="1"/>
    <cellStyle name="Lien hypertexte visité" xfId="6952" builtinId="9" hidden="1"/>
    <cellStyle name="Lien hypertexte visité" xfId="6950" builtinId="9" hidden="1"/>
    <cellStyle name="Lien hypertexte visité" xfId="6948" builtinId="9" hidden="1"/>
    <cellStyle name="Lien hypertexte visité" xfId="6946" builtinId="9" hidden="1"/>
    <cellStyle name="Lien hypertexte visité" xfId="6944" builtinId="9" hidden="1"/>
    <cellStyle name="Lien hypertexte visité" xfId="6942" builtinId="9" hidden="1"/>
    <cellStyle name="Lien hypertexte visité" xfId="6940" builtinId="9" hidden="1"/>
    <cellStyle name="Lien hypertexte visité" xfId="6938" builtinId="9" hidden="1"/>
    <cellStyle name="Lien hypertexte visité" xfId="6936" builtinId="9" hidden="1"/>
    <cellStyle name="Lien hypertexte visité" xfId="6934" builtinId="9" hidden="1"/>
    <cellStyle name="Lien hypertexte visité" xfId="6932" builtinId="9" hidden="1"/>
    <cellStyle name="Lien hypertexte visité" xfId="6930" builtinId="9" hidden="1"/>
    <cellStyle name="Lien hypertexte visité" xfId="6928" builtinId="9" hidden="1"/>
    <cellStyle name="Lien hypertexte visité" xfId="6926" builtinId="9" hidden="1"/>
    <cellStyle name="Lien hypertexte visité" xfId="6924" builtinId="9" hidden="1"/>
    <cellStyle name="Lien hypertexte visité" xfId="6922" builtinId="9" hidden="1"/>
    <cellStyle name="Lien hypertexte visité" xfId="6920" builtinId="9" hidden="1"/>
    <cellStyle name="Lien hypertexte visité" xfId="6918" builtinId="9" hidden="1"/>
    <cellStyle name="Lien hypertexte visité" xfId="6916" builtinId="9" hidden="1"/>
    <cellStyle name="Lien hypertexte visité" xfId="6914" builtinId="9" hidden="1"/>
    <cellStyle name="Lien hypertexte visité" xfId="6912" builtinId="9" hidden="1"/>
    <cellStyle name="Lien hypertexte visité" xfId="6910" builtinId="9" hidden="1"/>
    <cellStyle name="Lien hypertexte visité" xfId="6908" builtinId="9" hidden="1"/>
    <cellStyle name="Lien hypertexte visité" xfId="6906" builtinId="9" hidden="1"/>
    <cellStyle name="Lien hypertexte visité" xfId="6904" builtinId="9" hidden="1"/>
    <cellStyle name="Lien hypertexte visité" xfId="6902" builtinId="9" hidden="1"/>
    <cellStyle name="Lien hypertexte visité" xfId="6900" builtinId="9" hidden="1"/>
    <cellStyle name="Lien hypertexte visité" xfId="6898" builtinId="9" hidden="1"/>
    <cellStyle name="Lien hypertexte visité" xfId="6896" builtinId="9" hidden="1"/>
    <cellStyle name="Lien hypertexte visité" xfId="6894" builtinId="9" hidden="1"/>
    <cellStyle name="Lien hypertexte visité" xfId="6892" builtinId="9" hidden="1"/>
    <cellStyle name="Lien hypertexte visité" xfId="6890" builtinId="9" hidden="1"/>
    <cellStyle name="Lien hypertexte visité" xfId="6888" builtinId="9" hidden="1"/>
    <cellStyle name="Lien hypertexte visité" xfId="6886" builtinId="9" hidden="1"/>
    <cellStyle name="Lien hypertexte visité" xfId="6884" builtinId="9" hidden="1"/>
    <cellStyle name="Lien hypertexte visité" xfId="6882" builtinId="9" hidden="1"/>
    <cellStyle name="Lien hypertexte visité" xfId="6880" builtinId="9" hidden="1"/>
    <cellStyle name="Lien hypertexte visité" xfId="6878" builtinId="9" hidden="1"/>
    <cellStyle name="Lien hypertexte visité" xfId="6876" builtinId="9" hidden="1"/>
    <cellStyle name="Lien hypertexte visité" xfId="6874" builtinId="9" hidden="1"/>
    <cellStyle name="Lien hypertexte visité" xfId="6872" builtinId="9" hidden="1"/>
    <cellStyle name="Lien hypertexte visité" xfId="6870" builtinId="9" hidden="1"/>
    <cellStyle name="Lien hypertexte visité" xfId="6868" builtinId="9" hidden="1"/>
    <cellStyle name="Lien hypertexte visité" xfId="6866" builtinId="9" hidden="1"/>
    <cellStyle name="Lien hypertexte visité" xfId="6864" builtinId="9" hidden="1"/>
    <cellStyle name="Lien hypertexte visité" xfId="6862" builtinId="9" hidden="1"/>
    <cellStyle name="Lien hypertexte visité" xfId="6860" builtinId="9" hidden="1"/>
    <cellStyle name="Lien hypertexte visité" xfId="6858" builtinId="9" hidden="1"/>
    <cellStyle name="Lien hypertexte visité" xfId="6856" builtinId="9" hidden="1"/>
    <cellStyle name="Lien hypertexte visité" xfId="6854" builtinId="9" hidden="1"/>
    <cellStyle name="Lien hypertexte visité" xfId="6852" builtinId="9" hidden="1"/>
    <cellStyle name="Lien hypertexte visité" xfId="6850" builtinId="9" hidden="1"/>
    <cellStyle name="Lien hypertexte visité" xfId="6848" builtinId="9" hidden="1"/>
    <cellStyle name="Lien hypertexte visité" xfId="6846" builtinId="9" hidden="1"/>
    <cellStyle name="Lien hypertexte visité" xfId="6844" builtinId="9" hidden="1"/>
    <cellStyle name="Lien hypertexte visité" xfId="6842" builtinId="9" hidden="1"/>
    <cellStyle name="Lien hypertexte visité" xfId="6840" builtinId="9" hidden="1"/>
    <cellStyle name="Lien hypertexte visité" xfId="6838" builtinId="9" hidden="1"/>
    <cellStyle name="Lien hypertexte visité" xfId="6836" builtinId="9" hidden="1"/>
    <cellStyle name="Lien hypertexte visité" xfId="6834" builtinId="9" hidden="1"/>
    <cellStyle name="Lien hypertexte visité" xfId="6832" builtinId="9" hidden="1"/>
    <cellStyle name="Lien hypertexte visité" xfId="6830" builtinId="9" hidden="1"/>
    <cellStyle name="Lien hypertexte visité" xfId="6828" builtinId="9" hidden="1"/>
    <cellStyle name="Lien hypertexte visité" xfId="6826" builtinId="9" hidden="1"/>
    <cellStyle name="Lien hypertexte visité" xfId="6824" builtinId="9" hidden="1"/>
    <cellStyle name="Lien hypertexte visité" xfId="6822" builtinId="9" hidden="1"/>
    <cellStyle name="Lien hypertexte visité" xfId="6820" builtinId="9" hidden="1"/>
    <cellStyle name="Lien hypertexte visité" xfId="6818" builtinId="9" hidden="1"/>
    <cellStyle name="Lien hypertexte visité" xfId="6816" builtinId="9" hidden="1"/>
    <cellStyle name="Lien hypertexte visité" xfId="6814" builtinId="9" hidden="1"/>
    <cellStyle name="Lien hypertexte visité" xfId="6812" builtinId="9" hidden="1"/>
    <cellStyle name="Lien hypertexte visité" xfId="6810" builtinId="9" hidden="1"/>
    <cellStyle name="Lien hypertexte visité" xfId="6808" builtinId="9" hidden="1"/>
    <cellStyle name="Lien hypertexte visité" xfId="6806" builtinId="9" hidden="1"/>
    <cellStyle name="Lien hypertexte visité" xfId="6804" builtinId="9" hidden="1"/>
    <cellStyle name="Lien hypertexte visité" xfId="6802" builtinId="9" hidden="1"/>
    <cellStyle name="Lien hypertexte visité" xfId="6800" builtinId="9" hidden="1"/>
    <cellStyle name="Lien hypertexte visité" xfId="6798" builtinId="9" hidden="1"/>
    <cellStyle name="Lien hypertexte visité" xfId="6796" builtinId="9" hidden="1"/>
    <cellStyle name="Lien hypertexte visité" xfId="6794" builtinId="9" hidden="1"/>
    <cellStyle name="Lien hypertexte visité" xfId="6792" builtinId="9" hidden="1"/>
    <cellStyle name="Lien hypertexte visité" xfId="6790" builtinId="9" hidden="1"/>
    <cellStyle name="Lien hypertexte visité" xfId="6788" builtinId="9" hidden="1"/>
    <cellStyle name="Lien hypertexte visité" xfId="6786" builtinId="9" hidden="1"/>
    <cellStyle name="Lien hypertexte visité" xfId="6784" builtinId="9" hidden="1"/>
    <cellStyle name="Lien hypertexte visité" xfId="6782" builtinId="9" hidden="1"/>
    <cellStyle name="Lien hypertexte visité" xfId="6780" builtinId="9" hidden="1"/>
    <cellStyle name="Lien hypertexte visité" xfId="6778" builtinId="9" hidden="1"/>
    <cellStyle name="Lien hypertexte visité" xfId="6776" builtinId="9" hidden="1"/>
    <cellStyle name="Lien hypertexte visité" xfId="6774" builtinId="9" hidden="1"/>
    <cellStyle name="Lien hypertexte visité" xfId="6772" builtinId="9" hidden="1"/>
    <cellStyle name="Lien hypertexte visité" xfId="6770" builtinId="9" hidden="1"/>
    <cellStyle name="Lien hypertexte visité" xfId="6768" builtinId="9" hidden="1"/>
    <cellStyle name="Lien hypertexte visité" xfId="6766" builtinId="9" hidden="1"/>
    <cellStyle name="Lien hypertexte visité" xfId="6764" builtinId="9" hidden="1"/>
    <cellStyle name="Lien hypertexte visité" xfId="6762" builtinId="9" hidden="1"/>
    <cellStyle name="Lien hypertexte visité" xfId="6760" builtinId="9" hidden="1"/>
    <cellStyle name="Lien hypertexte visité" xfId="6758" builtinId="9" hidden="1"/>
    <cellStyle name="Lien hypertexte visité" xfId="6756" builtinId="9" hidden="1"/>
    <cellStyle name="Lien hypertexte visité" xfId="6754" builtinId="9" hidden="1"/>
    <cellStyle name="Lien hypertexte visité" xfId="6752" builtinId="9" hidden="1"/>
    <cellStyle name="Lien hypertexte visité" xfId="6750" builtinId="9" hidden="1"/>
    <cellStyle name="Lien hypertexte visité" xfId="6748" builtinId="9" hidden="1"/>
    <cellStyle name="Lien hypertexte visité" xfId="6746" builtinId="9" hidden="1"/>
    <cellStyle name="Lien hypertexte visité" xfId="6744" builtinId="9" hidden="1"/>
    <cellStyle name="Lien hypertexte visité" xfId="6742" builtinId="9" hidden="1"/>
    <cellStyle name="Lien hypertexte visité" xfId="6740" builtinId="9" hidden="1"/>
    <cellStyle name="Lien hypertexte visité" xfId="6738" builtinId="9" hidden="1"/>
    <cellStyle name="Lien hypertexte visité" xfId="6736" builtinId="9" hidden="1"/>
    <cellStyle name="Lien hypertexte visité" xfId="6734" builtinId="9" hidden="1"/>
    <cellStyle name="Lien hypertexte visité" xfId="6732" builtinId="9" hidden="1"/>
    <cellStyle name="Lien hypertexte visité" xfId="6730" builtinId="9" hidden="1"/>
    <cellStyle name="Lien hypertexte visité" xfId="6728" builtinId="9" hidden="1"/>
    <cellStyle name="Lien hypertexte visité" xfId="6726" builtinId="9" hidden="1"/>
    <cellStyle name="Lien hypertexte visité" xfId="6724" builtinId="9" hidden="1"/>
    <cellStyle name="Lien hypertexte visité" xfId="6722" builtinId="9" hidden="1"/>
    <cellStyle name="Lien hypertexte visité" xfId="6720" builtinId="9" hidden="1"/>
    <cellStyle name="Lien hypertexte visité" xfId="6718" builtinId="9" hidden="1"/>
    <cellStyle name="Lien hypertexte visité" xfId="6716" builtinId="9" hidden="1"/>
    <cellStyle name="Lien hypertexte visité" xfId="6714" builtinId="9" hidden="1"/>
    <cellStyle name="Lien hypertexte visité" xfId="6712" builtinId="9" hidden="1"/>
    <cellStyle name="Lien hypertexte visité" xfId="6710" builtinId="9" hidden="1"/>
    <cellStyle name="Lien hypertexte visité" xfId="6708" builtinId="9" hidden="1"/>
    <cellStyle name="Lien hypertexte visité" xfId="6706" builtinId="9" hidden="1"/>
    <cellStyle name="Lien hypertexte visité" xfId="6704" builtinId="9" hidden="1"/>
    <cellStyle name="Lien hypertexte visité" xfId="6702" builtinId="9" hidden="1"/>
    <cellStyle name="Lien hypertexte visité" xfId="6700" builtinId="9" hidden="1"/>
    <cellStyle name="Lien hypertexte visité" xfId="6698" builtinId="9" hidden="1"/>
    <cellStyle name="Lien hypertexte visité" xfId="6696" builtinId="9" hidden="1"/>
    <cellStyle name="Lien hypertexte visité" xfId="6694" builtinId="9" hidden="1"/>
    <cellStyle name="Lien hypertexte visité" xfId="6692" builtinId="9" hidden="1"/>
    <cellStyle name="Lien hypertexte visité" xfId="6690" builtinId="9" hidden="1"/>
    <cellStyle name="Lien hypertexte visité" xfId="6688" builtinId="9" hidden="1"/>
    <cellStyle name="Lien hypertexte visité" xfId="6686" builtinId="9" hidden="1"/>
    <cellStyle name="Lien hypertexte visité" xfId="6684" builtinId="9" hidden="1"/>
    <cellStyle name="Lien hypertexte visité" xfId="6682" builtinId="9" hidden="1"/>
    <cellStyle name="Lien hypertexte visité" xfId="6680" builtinId="9" hidden="1"/>
    <cellStyle name="Lien hypertexte visité" xfId="6678" builtinId="9" hidden="1"/>
    <cellStyle name="Lien hypertexte visité" xfId="6676" builtinId="9" hidden="1"/>
    <cellStyle name="Lien hypertexte visité" xfId="6674" builtinId="9" hidden="1"/>
    <cellStyle name="Lien hypertexte visité" xfId="6672" builtinId="9" hidden="1"/>
    <cellStyle name="Lien hypertexte visité" xfId="6670" builtinId="9" hidden="1"/>
    <cellStyle name="Lien hypertexte visité" xfId="6668" builtinId="9" hidden="1"/>
    <cellStyle name="Lien hypertexte visité" xfId="6666" builtinId="9" hidden="1"/>
    <cellStyle name="Lien hypertexte visité" xfId="6664" builtinId="9" hidden="1"/>
    <cellStyle name="Lien hypertexte visité" xfId="6662" builtinId="9" hidden="1"/>
    <cellStyle name="Lien hypertexte visité" xfId="6660" builtinId="9" hidden="1"/>
    <cellStyle name="Lien hypertexte visité" xfId="6658" builtinId="9" hidden="1"/>
    <cellStyle name="Lien hypertexte visité" xfId="6656" builtinId="9" hidden="1"/>
    <cellStyle name="Lien hypertexte visité" xfId="6654" builtinId="9" hidden="1"/>
    <cellStyle name="Lien hypertexte visité" xfId="6652" builtinId="9" hidden="1"/>
    <cellStyle name="Lien hypertexte visité" xfId="6650" builtinId="9" hidden="1"/>
    <cellStyle name="Lien hypertexte visité" xfId="6648" builtinId="9" hidden="1"/>
    <cellStyle name="Lien hypertexte visité" xfId="6646" builtinId="9" hidden="1"/>
    <cellStyle name="Lien hypertexte visité" xfId="6644" builtinId="9" hidden="1"/>
    <cellStyle name="Lien hypertexte visité" xfId="6642" builtinId="9" hidden="1"/>
    <cellStyle name="Lien hypertexte visité" xfId="6640" builtinId="9" hidden="1"/>
    <cellStyle name="Lien hypertexte visité" xfId="6638" builtinId="9" hidden="1"/>
    <cellStyle name="Lien hypertexte visité" xfId="6636" builtinId="9" hidden="1"/>
    <cellStyle name="Lien hypertexte visité" xfId="6634" builtinId="9" hidden="1"/>
    <cellStyle name="Lien hypertexte visité" xfId="6632" builtinId="9" hidden="1"/>
    <cellStyle name="Lien hypertexte visité" xfId="6630" builtinId="9" hidden="1"/>
    <cellStyle name="Lien hypertexte visité" xfId="6628" builtinId="9" hidden="1"/>
    <cellStyle name="Lien hypertexte visité" xfId="6626" builtinId="9" hidden="1"/>
    <cellStyle name="Lien hypertexte visité" xfId="6624" builtinId="9" hidden="1"/>
    <cellStyle name="Lien hypertexte visité" xfId="6622" builtinId="9" hidden="1"/>
    <cellStyle name="Lien hypertexte visité" xfId="6620" builtinId="9" hidden="1"/>
    <cellStyle name="Lien hypertexte visité" xfId="6618" builtinId="9" hidden="1"/>
    <cellStyle name="Lien hypertexte visité" xfId="6616" builtinId="9" hidden="1"/>
    <cellStyle name="Lien hypertexte visité" xfId="6614" builtinId="9" hidden="1"/>
    <cellStyle name="Lien hypertexte visité" xfId="6612" builtinId="9" hidden="1"/>
    <cellStyle name="Lien hypertexte visité" xfId="6610" builtinId="9" hidden="1"/>
    <cellStyle name="Lien hypertexte visité" xfId="6608" builtinId="9" hidden="1"/>
    <cellStyle name="Lien hypertexte visité" xfId="6606" builtinId="9" hidden="1"/>
    <cellStyle name="Lien hypertexte visité" xfId="6604" builtinId="9" hidden="1"/>
    <cellStyle name="Lien hypertexte visité" xfId="6602" builtinId="9" hidden="1"/>
    <cellStyle name="Lien hypertexte visité" xfId="6600" builtinId="9" hidden="1"/>
    <cellStyle name="Lien hypertexte visité" xfId="6598" builtinId="9" hidden="1"/>
    <cellStyle name="Lien hypertexte visité" xfId="6596" builtinId="9" hidden="1"/>
    <cellStyle name="Lien hypertexte visité" xfId="6594" builtinId="9" hidden="1"/>
    <cellStyle name="Lien hypertexte visité" xfId="6592" builtinId="9" hidden="1"/>
    <cellStyle name="Lien hypertexte visité" xfId="6590" builtinId="9" hidden="1"/>
    <cellStyle name="Lien hypertexte visité" xfId="6588" builtinId="9" hidden="1"/>
    <cellStyle name="Lien hypertexte visité" xfId="6586" builtinId="9" hidden="1"/>
    <cellStyle name="Lien hypertexte visité" xfId="6584" builtinId="9" hidden="1"/>
    <cellStyle name="Lien hypertexte visité" xfId="6582" builtinId="9" hidden="1"/>
    <cellStyle name="Lien hypertexte visité" xfId="6580" builtinId="9" hidden="1"/>
    <cellStyle name="Lien hypertexte visité" xfId="6578" builtinId="9" hidden="1"/>
    <cellStyle name="Lien hypertexte visité" xfId="6576" builtinId="9" hidden="1"/>
    <cellStyle name="Lien hypertexte visité" xfId="6574" builtinId="9" hidden="1"/>
    <cellStyle name="Lien hypertexte visité" xfId="6572" builtinId="9" hidden="1"/>
    <cellStyle name="Lien hypertexte visité" xfId="6570" builtinId="9" hidden="1"/>
    <cellStyle name="Lien hypertexte visité" xfId="6568" builtinId="9" hidden="1"/>
    <cellStyle name="Lien hypertexte visité" xfId="6566" builtinId="9" hidden="1"/>
    <cellStyle name="Lien hypertexte visité" xfId="6564" builtinId="9" hidden="1"/>
    <cellStyle name="Lien hypertexte visité" xfId="6562" builtinId="9" hidden="1"/>
    <cellStyle name="Lien hypertexte visité" xfId="6560" builtinId="9" hidden="1"/>
    <cellStyle name="Lien hypertexte visité" xfId="6558" builtinId="9" hidden="1"/>
    <cellStyle name="Lien hypertexte visité" xfId="6556" builtinId="9" hidden="1"/>
    <cellStyle name="Lien hypertexte visité" xfId="6554" builtinId="9" hidden="1"/>
    <cellStyle name="Lien hypertexte visité" xfId="6552" builtinId="9" hidden="1"/>
    <cellStyle name="Lien hypertexte visité" xfId="6550" builtinId="9" hidden="1"/>
    <cellStyle name="Lien hypertexte visité" xfId="6548" builtinId="9" hidden="1"/>
    <cellStyle name="Lien hypertexte visité" xfId="6546" builtinId="9" hidden="1"/>
    <cellStyle name="Lien hypertexte visité" xfId="6544" builtinId="9" hidden="1"/>
    <cellStyle name="Lien hypertexte visité" xfId="6542" builtinId="9" hidden="1"/>
    <cellStyle name="Lien hypertexte visité" xfId="6540" builtinId="9" hidden="1"/>
    <cellStyle name="Lien hypertexte visité" xfId="6538" builtinId="9" hidden="1"/>
    <cellStyle name="Lien hypertexte visité" xfId="6536" builtinId="9" hidden="1"/>
    <cellStyle name="Lien hypertexte visité" xfId="6534" builtinId="9" hidden="1"/>
    <cellStyle name="Lien hypertexte visité" xfId="6532" builtinId="9" hidden="1"/>
    <cellStyle name="Lien hypertexte visité" xfId="6530" builtinId="9" hidden="1"/>
    <cellStyle name="Lien hypertexte visité" xfId="6528" builtinId="9" hidden="1"/>
    <cellStyle name="Lien hypertexte visité" xfId="6526" builtinId="9" hidden="1"/>
    <cellStyle name="Lien hypertexte visité" xfId="6524" builtinId="9" hidden="1"/>
    <cellStyle name="Lien hypertexte visité" xfId="6522" builtinId="9" hidden="1"/>
    <cellStyle name="Lien hypertexte visité" xfId="6520" builtinId="9" hidden="1"/>
    <cellStyle name="Lien hypertexte visité" xfId="6518" builtinId="9" hidden="1"/>
    <cellStyle name="Lien hypertexte visité" xfId="6516" builtinId="9" hidden="1"/>
    <cellStyle name="Lien hypertexte visité" xfId="6514" builtinId="9" hidden="1"/>
    <cellStyle name="Lien hypertexte visité" xfId="6512" builtinId="9" hidden="1"/>
    <cellStyle name="Lien hypertexte visité" xfId="6510" builtinId="9" hidden="1"/>
    <cellStyle name="Lien hypertexte visité" xfId="6508" builtinId="9" hidden="1"/>
    <cellStyle name="Lien hypertexte visité" xfId="6506" builtinId="9" hidden="1"/>
    <cellStyle name="Lien hypertexte visité" xfId="6504" builtinId="9" hidden="1"/>
    <cellStyle name="Lien hypertexte visité" xfId="6502" builtinId="9" hidden="1"/>
    <cellStyle name="Lien hypertexte visité" xfId="6500" builtinId="9" hidden="1"/>
    <cellStyle name="Lien hypertexte visité" xfId="6498" builtinId="9" hidden="1"/>
    <cellStyle name="Lien hypertexte visité" xfId="6496" builtinId="9" hidden="1"/>
    <cellStyle name="Lien hypertexte visité" xfId="6494" builtinId="9" hidden="1"/>
    <cellStyle name="Lien hypertexte visité" xfId="6492" builtinId="9" hidden="1"/>
    <cellStyle name="Lien hypertexte visité" xfId="6490" builtinId="9" hidden="1"/>
    <cellStyle name="Lien hypertexte visité" xfId="6488" builtinId="9" hidden="1"/>
    <cellStyle name="Lien hypertexte visité" xfId="6486" builtinId="9" hidden="1"/>
    <cellStyle name="Lien hypertexte visité" xfId="6484" builtinId="9" hidden="1"/>
    <cellStyle name="Lien hypertexte visité" xfId="6482" builtinId="9" hidden="1"/>
    <cellStyle name="Lien hypertexte visité" xfId="6480" builtinId="9" hidden="1"/>
    <cellStyle name="Lien hypertexte visité" xfId="6478" builtinId="9" hidden="1"/>
    <cellStyle name="Lien hypertexte visité" xfId="6476" builtinId="9" hidden="1"/>
    <cellStyle name="Lien hypertexte visité" xfId="6474" builtinId="9" hidden="1"/>
    <cellStyle name="Lien hypertexte visité" xfId="6472" builtinId="9" hidden="1"/>
    <cellStyle name="Lien hypertexte visité" xfId="6470" builtinId="9" hidden="1"/>
    <cellStyle name="Lien hypertexte visité" xfId="6468" builtinId="9" hidden="1"/>
    <cellStyle name="Lien hypertexte visité" xfId="6466" builtinId="9" hidden="1"/>
    <cellStyle name="Lien hypertexte visité" xfId="6464" builtinId="9" hidden="1"/>
    <cellStyle name="Lien hypertexte visité" xfId="6462" builtinId="9" hidden="1"/>
    <cellStyle name="Lien hypertexte visité" xfId="6460" builtinId="9" hidden="1"/>
    <cellStyle name="Lien hypertexte visité" xfId="6458" builtinId="9" hidden="1"/>
    <cellStyle name="Lien hypertexte visité" xfId="6456" builtinId="9" hidden="1"/>
    <cellStyle name="Lien hypertexte visité" xfId="6454" builtinId="9" hidden="1"/>
    <cellStyle name="Lien hypertexte visité" xfId="6452" builtinId="9" hidden="1"/>
    <cellStyle name="Lien hypertexte visité" xfId="6450" builtinId="9" hidden="1"/>
    <cellStyle name="Lien hypertexte visité" xfId="6448" builtinId="9" hidden="1"/>
    <cellStyle name="Lien hypertexte visité" xfId="6446" builtinId="9" hidden="1"/>
    <cellStyle name="Lien hypertexte visité" xfId="6444" builtinId="9" hidden="1"/>
    <cellStyle name="Lien hypertexte visité" xfId="6442" builtinId="9" hidden="1"/>
    <cellStyle name="Lien hypertexte visité" xfId="6440" builtinId="9" hidden="1"/>
    <cellStyle name="Lien hypertexte visité" xfId="6438" builtinId="9" hidden="1"/>
    <cellStyle name="Lien hypertexte visité" xfId="6436" builtinId="9" hidden="1"/>
    <cellStyle name="Lien hypertexte visité" xfId="6434" builtinId="9" hidden="1"/>
    <cellStyle name="Lien hypertexte visité" xfId="6432" builtinId="9" hidden="1"/>
    <cellStyle name="Lien hypertexte visité" xfId="6430" builtinId="9" hidden="1"/>
    <cellStyle name="Lien hypertexte visité" xfId="6428" builtinId="9" hidden="1"/>
    <cellStyle name="Lien hypertexte visité" xfId="6426" builtinId="9" hidden="1"/>
    <cellStyle name="Lien hypertexte visité" xfId="6424" builtinId="9" hidden="1"/>
    <cellStyle name="Lien hypertexte visité" xfId="6422" builtinId="9" hidden="1"/>
    <cellStyle name="Lien hypertexte visité" xfId="6420" builtinId="9" hidden="1"/>
    <cellStyle name="Lien hypertexte visité" xfId="6418" builtinId="9" hidden="1"/>
    <cellStyle name="Lien hypertexte visité" xfId="6416" builtinId="9" hidden="1"/>
    <cellStyle name="Lien hypertexte visité" xfId="6414" builtinId="9" hidden="1"/>
    <cellStyle name="Lien hypertexte visité" xfId="6412" builtinId="9" hidden="1"/>
    <cellStyle name="Lien hypertexte visité" xfId="6410" builtinId="9" hidden="1"/>
    <cellStyle name="Lien hypertexte visité" xfId="6408" builtinId="9" hidden="1"/>
    <cellStyle name="Lien hypertexte visité" xfId="6406" builtinId="9" hidden="1"/>
    <cellStyle name="Lien hypertexte visité" xfId="6404" builtinId="9" hidden="1"/>
    <cellStyle name="Lien hypertexte visité" xfId="6402" builtinId="9" hidden="1"/>
    <cellStyle name="Lien hypertexte visité" xfId="6400" builtinId="9" hidden="1"/>
    <cellStyle name="Lien hypertexte visité" xfId="6398" builtinId="9" hidden="1"/>
    <cellStyle name="Lien hypertexte visité" xfId="6396" builtinId="9" hidden="1"/>
    <cellStyle name="Lien hypertexte visité" xfId="6394" builtinId="9" hidden="1"/>
    <cellStyle name="Lien hypertexte visité" xfId="6392" builtinId="9" hidden="1"/>
    <cellStyle name="Lien hypertexte visité" xfId="6390" builtinId="9" hidden="1"/>
    <cellStyle name="Lien hypertexte visité" xfId="6388" builtinId="9" hidden="1"/>
    <cellStyle name="Lien hypertexte visité" xfId="6386" builtinId="9" hidden="1"/>
    <cellStyle name="Lien hypertexte visité" xfId="6384" builtinId="9" hidden="1"/>
    <cellStyle name="Lien hypertexte visité" xfId="6382" builtinId="9" hidden="1"/>
    <cellStyle name="Lien hypertexte visité" xfId="6380" builtinId="9" hidden="1"/>
    <cellStyle name="Lien hypertexte visité" xfId="6378" builtinId="9" hidden="1"/>
    <cellStyle name="Lien hypertexte visité" xfId="6376" builtinId="9" hidden="1"/>
    <cellStyle name="Lien hypertexte visité" xfId="6374" builtinId="9" hidden="1"/>
    <cellStyle name="Lien hypertexte visité" xfId="6372" builtinId="9" hidden="1"/>
    <cellStyle name="Lien hypertexte visité" xfId="6370" builtinId="9" hidden="1"/>
    <cellStyle name="Lien hypertexte visité" xfId="6368" builtinId="9" hidden="1"/>
    <cellStyle name="Lien hypertexte visité" xfId="6366" builtinId="9" hidden="1"/>
    <cellStyle name="Lien hypertexte visité" xfId="6364" builtinId="9" hidden="1"/>
    <cellStyle name="Lien hypertexte visité" xfId="6362" builtinId="9" hidden="1"/>
    <cellStyle name="Lien hypertexte visité" xfId="6360" builtinId="9" hidden="1"/>
    <cellStyle name="Lien hypertexte visité" xfId="6358" builtinId="9" hidden="1"/>
    <cellStyle name="Lien hypertexte visité" xfId="6356" builtinId="9" hidden="1"/>
    <cellStyle name="Lien hypertexte visité" xfId="6354" builtinId="9" hidden="1"/>
    <cellStyle name="Lien hypertexte visité" xfId="6352" builtinId="9" hidden="1"/>
    <cellStyle name="Lien hypertexte visité" xfId="6350" builtinId="9" hidden="1"/>
    <cellStyle name="Lien hypertexte visité" xfId="6348" builtinId="9" hidden="1"/>
    <cellStyle name="Lien hypertexte visité" xfId="6346" builtinId="9" hidden="1"/>
    <cellStyle name="Lien hypertexte visité" xfId="6344" builtinId="9" hidden="1"/>
    <cellStyle name="Lien hypertexte visité" xfId="6342" builtinId="9" hidden="1"/>
    <cellStyle name="Lien hypertexte visité" xfId="6340" builtinId="9" hidden="1"/>
    <cellStyle name="Lien hypertexte visité" xfId="6338" builtinId="9" hidden="1"/>
    <cellStyle name="Lien hypertexte visité" xfId="6336" builtinId="9" hidden="1"/>
    <cellStyle name="Lien hypertexte visité" xfId="6334" builtinId="9" hidden="1"/>
    <cellStyle name="Lien hypertexte visité" xfId="6332" builtinId="9" hidden="1"/>
    <cellStyle name="Lien hypertexte visité" xfId="6330" builtinId="9" hidden="1"/>
    <cellStyle name="Lien hypertexte visité" xfId="6328" builtinId="9" hidden="1"/>
    <cellStyle name="Lien hypertexte visité" xfId="6326" builtinId="9" hidden="1"/>
    <cellStyle name="Lien hypertexte visité" xfId="6324" builtinId="9" hidden="1"/>
    <cellStyle name="Lien hypertexte visité" xfId="6322" builtinId="9" hidden="1"/>
    <cellStyle name="Lien hypertexte visité" xfId="6320" builtinId="9" hidden="1"/>
    <cellStyle name="Lien hypertexte visité" xfId="6318" builtinId="9" hidden="1"/>
    <cellStyle name="Lien hypertexte visité" xfId="6316" builtinId="9" hidden="1"/>
    <cellStyle name="Lien hypertexte visité" xfId="6314" builtinId="9" hidden="1"/>
    <cellStyle name="Lien hypertexte visité" xfId="6312" builtinId="9" hidden="1"/>
    <cellStyle name="Lien hypertexte visité" xfId="6310" builtinId="9" hidden="1"/>
    <cellStyle name="Lien hypertexte visité" xfId="6308" builtinId="9" hidden="1"/>
    <cellStyle name="Lien hypertexte visité" xfId="6306" builtinId="9" hidden="1"/>
    <cellStyle name="Lien hypertexte visité" xfId="6304" builtinId="9" hidden="1"/>
    <cellStyle name="Lien hypertexte visité" xfId="6302" builtinId="9" hidden="1"/>
    <cellStyle name="Lien hypertexte visité" xfId="6300" builtinId="9" hidden="1"/>
    <cellStyle name="Lien hypertexte visité" xfId="6298" builtinId="9" hidden="1"/>
    <cellStyle name="Lien hypertexte visité" xfId="6296" builtinId="9" hidden="1"/>
    <cellStyle name="Lien hypertexte visité" xfId="6294" builtinId="9" hidden="1"/>
    <cellStyle name="Lien hypertexte visité" xfId="6292" builtinId="9" hidden="1"/>
    <cellStyle name="Lien hypertexte visité" xfId="6290" builtinId="9" hidden="1"/>
    <cellStyle name="Lien hypertexte visité" xfId="6288" builtinId="9" hidden="1"/>
    <cellStyle name="Lien hypertexte visité" xfId="6286" builtinId="9" hidden="1"/>
    <cellStyle name="Lien hypertexte visité" xfId="6284" builtinId="9" hidden="1"/>
    <cellStyle name="Lien hypertexte visité" xfId="6282" builtinId="9" hidden="1"/>
    <cellStyle name="Lien hypertexte visité" xfId="6280" builtinId="9" hidden="1"/>
    <cellStyle name="Lien hypertexte visité" xfId="6278" builtinId="9" hidden="1"/>
    <cellStyle name="Lien hypertexte visité" xfId="6276" builtinId="9" hidden="1"/>
    <cellStyle name="Lien hypertexte visité" xfId="6274" builtinId="9" hidden="1"/>
    <cellStyle name="Lien hypertexte visité" xfId="6272" builtinId="9" hidden="1"/>
    <cellStyle name="Lien hypertexte visité" xfId="6270" builtinId="9" hidden="1"/>
    <cellStyle name="Lien hypertexte visité" xfId="6268" builtinId="9" hidden="1"/>
    <cellStyle name="Lien hypertexte visité" xfId="6266" builtinId="9" hidden="1"/>
    <cellStyle name="Lien hypertexte visité" xfId="6264" builtinId="9" hidden="1"/>
    <cellStyle name="Lien hypertexte visité" xfId="6262" builtinId="9" hidden="1"/>
    <cellStyle name="Lien hypertexte visité" xfId="6260" builtinId="9" hidden="1"/>
    <cellStyle name="Lien hypertexte visité" xfId="6258" builtinId="9" hidden="1"/>
    <cellStyle name="Lien hypertexte visité" xfId="6256" builtinId="9" hidden="1"/>
    <cellStyle name="Lien hypertexte visité" xfId="6254" builtinId="9" hidden="1"/>
    <cellStyle name="Lien hypertexte visité" xfId="6252" builtinId="9" hidden="1"/>
    <cellStyle name="Lien hypertexte visité" xfId="6250" builtinId="9" hidden="1"/>
    <cellStyle name="Lien hypertexte visité" xfId="6248" builtinId="9" hidden="1"/>
    <cellStyle name="Lien hypertexte visité" xfId="6246" builtinId="9" hidden="1"/>
    <cellStyle name="Lien hypertexte visité" xfId="6244" builtinId="9" hidden="1"/>
    <cellStyle name="Lien hypertexte visité" xfId="6242" builtinId="9" hidden="1"/>
    <cellStyle name="Lien hypertexte visité" xfId="6240" builtinId="9" hidden="1"/>
    <cellStyle name="Lien hypertexte visité" xfId="6238" builtinId="9" hidden="1"/>
    <cellStyle name="Lien hypertexte visité" xfId="6236" builtinId="9" hidden="1"/>
    <cellStyle name="Lien hypertexte visité" xfId="6234" builtinId="9" hidden="1"/>
    <cellStyle name="Lien hypertexte visité" xfId="6232" builtinId="9" hidden="1"/>
    <cellStyle name="Lien hypertexte visité" xfId="6230" builtinId="9" hidden="1"/>
    <cellStyle name="Lien hypertexte visité" xfId="6228" builtinId="9" hidden="1"/>
    <cellStyle name="Lien hypertexte visité" xfId="6226" builtinId="9" hidden="1"/>
    <cellStyle name="Lien hypertexte visité" xfId="6224" builtinId="9" hidden="1"/>
    <cellStyle name="Lien hypertexte visité" xfId="6222" builtinId="9" hidden="1"/>
    <cellStyle name="Lien hypertexte visité" xfId="6220" builtinId="9" hidden="1"/>
    <cellStyle name="Lien hypertexte visité" xfId="6218" builtinId="9" hidden="1"/>
    <cellStyle name="Lien hypertexte visité" xfId="6216" builtinId="9" hidden="1"/>
    <cellStyle name="Lien hypertexte visité" xfId="6214" builtinId="9" hidden="1"/>
    <cellStyle name="Lien hypertexte visité" xfId="6212" builtinId="9" hidden="1"/>
    <cellStyle name="Lien hypertexte visité" xfId="6210" builtinId="9" hidden="1"/>
    <cellStyle name="Lien hypertexte visité" xfId="6208" builtinId="9" hidden="1"/>
    <cellStyle name="Lien hypertexte visité" xfId="6206" builtinId="9" hidden="1"/>
    <cellStyle name="Lien hypertexte visité" xfId="6204" builtinId="9" hidden="1"/>
    <cellStyle name="Lien hypertexte visité" xfId="6202" builtinId="9" hidden="1"/>
    <cellStyle name="Lien hypertexte visité" xfId="6200" builtinId="9" hidden="1"/>
    <cellStyle name="Lien hypertexte visité" xfId="6198" builtinId="9" hidden="1"/>
    <cellStyle name="Lien hypertexte visité" xfId="6196" builtinId="9" hidden="1"/>
    <cellStyle name="Lien hypertexte visité" xfId="6194" builtinId="9" hidden="1"/>
    <cellStyle name="Lien hypertexte visité" xfId="6192" builtinId="9" hidden="1"/>
    <cellStyle name="Lien hypertexte visité" xfId="6190" builtinId="9" hidden="1"/>
    <cellStyle name="Lien hypertexte visité" xfId="6188" builtinId="9" hidden="1"/>
    <cellStyle name="Lien hypertexte visité" xfId="6186" builtinId="9" hidden="1"/>
    <cellStyle name="Lien hypertexte visité" xfId="6184" builtinId="9" hidden="1"/>
    <cellStyle name="Lien hypertexte visité" xfId="6182" builtinId="9" hidden="1"/>
    <cellStyle name="Lien hypertexte visité" xfId="6180" builtinId="9" hidden="1"/>
    <cellStyle name="Lien hypertexte visité" xfId="6178" builtinId="9" hidden="1"/>
    <cellStyle name="Lien hypertexte visité" xfId="6176" builtinId="9" hidden="1"/>
    <cellStyle name="Lien hypertexte visité" xfId="6174" builtinId="9" hidden="1"/>
    <cellStyle name="Lien hypertexte visité" xfId="6172" builtinId="9" hidden="1"/>
    <cellStyle name="Lien hypertexte visité" xfId="6170" builtinId="9" hidden="1"/>
    <cellStyle name="Lien hypertexte visité" xfId="6168" builtinId="9" hidden="1"/>
    <cellStyle name="Lien hypertexte visité" xfId="6166" builtinId="9" hidden="1"/>
    <cellStyle name="Lien hypertexte visité" xfId="6164" builtinId="9" hidden="1"/>
    <cellStyle name="Lien hypertexte visité" xfId="6162" builtinId="9" hidden="1"/>
    <cellStyle name="Lien hypertexte visité" xfId="6160" builtinId="9" hidden="1"/>
    <cellStyle name="Lien hypertexte visité" xfId="6158" builtinId="9" hidden="1"/>
    <cellStyle name="Lien hypertexte visité" xfId="6156" builtinId="9" hidden="1"/>
    <cellStyle name="Lien hypertexte visité" xfId="6154" builtinId="9" hidden="1"/>
    <cellStyle name="Lien hypertexte visité" xfId="6152" builtinId="9" hidden="1"/>
    <cellStyle name="Lien hypertexte visité" xfId="6150" builtinId="9" hidden="1"/>
    <cellStyle name="Lien hypertexte visité" xfId="6148" builtinId="9" hidden="1"/>
    <cellStyle name="Lien hypertexte visité" xfId="6146" builtinId="9" hidden="1"/>
    <cellStyle name="Lien hypertexte visité" xfId="6144" builtinId="9" hidden="1"/>
    <cellStyle name="Lien hypertexte visité" xfId="6142" builtinId="9" hidden="1"/>
    <cellStyle name="Lien hypertexte visité" xfId="6140" builtinId="9" hidden="1"/>
    <cellStyle name="Lien hypertexte visité" xfId="6138" builtinId="9" hidden="1"/>
    <cellStyle name="Lien hypertexte visité" xfId="6136" builtinId="9" hidden="1"/>
    <cellStyle name="Lien hypertexte visité" xfId="6134" builtinId="9" hidden="1"/>
    <cellStyle name="Lien hypertexte visité" xfId="6132" builtinId="9" hidden="1"/>
    <cellStyle name="Lien hypertexte visité" xfId="6130" builtinId="9" hidden="1"/>
    <cellStyle name="Lien hypertexte visité" xfId="6128" builtinId="9" hidden="1"/>
    <cellStyle name="Lien hypertexte visité" xfId="6126" builtinId="9" hidden="1"/>
    <cellStyle name="Lien hypertexte visité" xfId="6124" builtinId="9" hidden="1"/>
    <cellStyle name="Lien hypertexte visité" xfId="6122" builtinId="9" hidden="1"/>
    <cellStyle name="Lien hypertexte visité" xfId="6120" builtinId="9" hidden="1"/>
    <cellStyle name="Lien hypertexte visité" xfId="6118" builtinId="9" hidden="1"/>
    <cellStyle name="Lien hypertexte visité" xfId="6116" builtinId="9" hidden="1"/>
    <cellStyle name="Lien hypertexte visité" xfId="6114" builtinId="9" hidden="1"/>
    <cellStyle name="Lien hypertexte visité" xfId="6112" builtinId="9" hidden="1"/>
    <cellStyle name="Lien hypertexte visité" xfId="6110" builtinId="9" hidden="1"/>
    <cellStyle name="Lien hypertexte visité" xfId="6108" builtinId="9" hidden="1"/>
    <cellStyle name="Lien hypertexte visité" xfId="6106" builtinId="9" hidden="1"/>
    <cellStyle name="Lien hypertexte visité" xfId="6104" builtinId="9" hidden="1"/>
    <cellStyle name="Lien hypertexte visité" xfId="6102" builtinId="9" hidden="1"/>
    <cellStyle name="Lien hypertexte visité" xfId="6100" builtinId="9" hidden="1"/>
    <cellStyle name="Lien hypertexte visité" xfId="6098" builtinId="9" hidden="1"/>
    <cellStyle name="Lien hypertexte visité" xfId="6096" builtinId="9" hidden="1"/>
    <cellStyle name="Lien hypertexte visité" xfId="6094" builtinId="9" hidden="1"/>
    <cellStyle name="Lien hypertexte visité" xfId="6092" builtinId="9" hidden="1"/>
    <cellStyle name="Lien hypertexte visité" xfId="6090" builtinId="9" hidden="1"/>
    <cellStyle name="Lien hypertexte visité" xfId="6088" builtinId="9" hidden="1"/>
    <cellStyle name="Lien hypertexte visité" xfId="6086" builtinId="9" hidden="1"/>
    <cellStyle name="Lien hypertexte visité" xfId="6084" builtinId="9" hidden="1"/>
    <cellStyle name="Lien hypertexte visité" xfId="6082" builtinId="9" hidden="1"/>
    <cellStyle name="Lien hypertexte visité" xfId="6080" builtinId="9" hidden="1"/>
    <cellStyle name="Lien hypertexte visité" xfId="6078" builtinId="9" hidden="1"/>
    <cellStyle name="Lien hypertexte visité" xfId="6076" builtinId="9" hidden="1"/>
    <cellStyle name="Lien hypertexte visité" xfId="6074" builtinId="9" hidden="1"/>
    <cellStyle name="Lien hypertexte visité" xfId="6072" builtinId="9" hidden="1"/>
    <cellStyle name="Lien hypertexte visité" xfId="6070" builtinId="9" hidden="1"/>
    <cellStyle name="Lien hypertexte visité" xfId="6068" builtinId="9" hidden="1"/>
    <cellStyle name="Lien hypertexte visité" xfId="6066" builtinId="9" hidden="1"/>
    <cellStyle name="Lien hypertexte visité" xfId="6064" builtinId="9" hidden="1"/>
    <cellStyle name="Lien hypertexte visité" xfId="6062" builtinId="9" hidden="1"/>
    <cellStyle name="Lien hypertexte visité" xfId="6060" builtinId="9" hidden="1"/>
    <cellStyle name="Lien hypertexte visité" xfId="6058" builtinId="9" hidden="1"/>
    <cellStyle name="Lien hypertexte visité" xfId="6056" builtinId="9" hidden="1"/>
    <cellStyle name="Lien hypertexte visité" xfId="6054" builtinId="9" hidden="1"/>
    <cellStyle name="Lien hypertexte visité" xfId="6052" builtinId="9" hidden="1"/>
    <cellStyle name="Lien hypertexte visité" xfId="6050" builtinId="9" hidden="1"/>
    <cellStyle name="Lien hypertexte visité" xfId="6048" builtinId="9" hidden="1"/>
    <cellStyle name="Lien hypertexte visité" xfId="6046" builtinId="9" hidden="1"/>
    <cellStyle name="Lien hypertexte visité" xfId="6044" builtinId="9" hidden="1"/>
    <cellStyle name="Lien hypertexte visité" xfId="6042" builtinId="9" hidden="1"/>
    <cellStyle name="Lien hypertexte visité" xfId="6040" builtinId="9" hidden="1"/>
    <cellStyle name="Lien hypertexte visité" xfId="6038" builtinId="9" hidden="1"/>
    <cellStyle name="Lien hypertexte visité" xfId="6036" builtinId="9" hidden="1"/>
    <cellStyle name="Lien hypertexte visité" xfId="6034" builtinId="9" hidden="1"/>
    <cellStyle name="Lien hypertexte visité" xfId="6032" builtinId="9" hidden="1"/>
    <cellStyle name="Lien hypertexte visité" xfId="6030" builtinId="9" hidden="1"/>
    <cellStyle name="Lien hypertexte visité" xfId="6028" builtinId="9" hidden="1"/>
    <cellStyle name="Lien hypertexte visité" xfId="6026" builtinId="9" hidden="1"/>
    <cellStyle name="Lien hypertexte visité" xfId="6024" builtinId="9" hidden="1"/>
    <cellStyle name="Lien hypertexte visité" xfId="6022" builtinId="9" hidden="1"/>
    <cellStyle name="Lien hypertexte visité" xfId="6020" builtinId="9" hidden="1"/>
    <cellStyle name="Lien hypertexte visité" xfId="6018" builtinId="9" hidden="1"/>
    <cellStyle name="Lien hypertexte visité" xfId="6016" builtinId="9" hidden="1"/>
    <cellStyle name="Lien hypertexte visité" xfId="6014" builtinId="9" hidden="1"/>
    <cellStyle name="Lien hypertexte visité" xfId="6012" builtinId="9" hidden="1"/>
    <cellStyle name="Lien hypertexte visité" xfId="6010" builtinId="9" hidden="1"/>
    <cellStyle name="Lien hypertexte visité" xfId="6008" builtinId="9" hidden="1"/>
    <cellStyle name="Lien hypertexte visité" xfId="6006" builtinId="9" hidden="1"/>
    <cellStyle name="Lien hypertexte visité" xfId="6004" builtinId="9" hidden="1"/>
    <cellStyle name="Lien hypertexte visité" xfId="6002" builtinId="9" hidden="1"/>
    <cellStyle name="Lien hypertexte visité" xfId="6000" builtinId="9" hidden="1"/>
    <cellStyle name="Lien hypertexte visité" xfId="5998" builtinId="9" hidden="1"/>
    <cellStyle name="Lien hypertexte visité" xfId="5996" builtinId="9" hidden="1"/>
    <cellStyle name="Lien hypertexte visité" xfId="5994" builtinId="9" hidden="1"/>
    <cellStyle name="Lien hypertexte visité" xfId="5992" builtinId="9" hidden="1"/>
    <cellStyle name="Lien hypertexte visité" xfId="5990" builtinId="9" hidden="1"/>
    <cellStyle name="Lien hypertexte visité" xfId="5988" builtinId="9" hidden="1"/>
    <cellStyle name="Lien hypertexte visité" xfId="5986" builtinId="9" hidden="1"/>
    <cellStyle name="Lien hypertexte visité" xfId="5984" builtinId="9" hidden="1"/>
    <cellStyle name="Lien hypertexte visité" xfId="5982" builtinId="9" hidden="1"/>
    <cellStyle name="Lien hypertexte visité" xfId="5980" builtinId="9" hidden="1"/>
    <cellStyle name="Lien hypertexte visité" xfId="5978" builtinId="9" hidden="1"/>
    <cellStyle name="Lien hypertexte visité" xfId="5976" builtinId="9" hidden="1"/>
    <cellStyle name="Lien hypertexte visité" xfId="5974" builtinId="9" hidden="1"/>
    <cellStyle name="Lien hypertexte visité" xfId="5972" builtinId="9" hidden="1"/>
    <cellStyle name="Lien hypertexte visité" xfId="5970" builtinId="9" hidden="1"/>
    <cellStyle name="Lien hypertexte visité" xfId="5968" builtinId="9" hidden="1"/>
    <cellStyle name="Lien hypertexte visité" xfId="5966" builtinId="9" hidden="1"/>
    <cellStyle name="Lien hypertexte visité" xfId="5964" builtinId="9" hidden="1"/>
    <cellStyle name="Lien hypertexte visité" xfId="5962" builtinId="9" hidden="1"/>
    <cellStyle name="Lien hypertexte visité" xfId="5960" builtinId="9" hidden="1"/>
    <cellStyle name="Lien hypertexte visité" xfId="5958" builtinId="9" hidden="1"/>
    <cellStyle name="Lien hypertexte visité" xfId="5956" builtinId="9" hidden="1"/>
    <cellStyle name="Lien hypertexte visité" xfId="5954" builtinId="9" hidden="1"/>
    <cellStyle name="Lien hypertexte visité" xfId="5952" builtinId="9" hidden="1"/>
    <cellStyle name="Lien hypertexte visité" xfId="5950" builtinId="9" hidden="1"/>
    <cellStyle name="Lien hypertexte visité" xfId="5948" builtinId="9" hidden="1"/>
    <cellStyle name="Lien hypertexte visité" xfId="5946" builtinId="9" hidden="1"/>
    <cellStyle name="Lien hypertexte visité" xfId="5944" builtinId="9" hidden="1"/>
    <cellStyle name="Lien hypertexte visité" xfId="5942" builtinId="9" hidden="1"/>
    <cellStyle name="Lien hypertexte visité" xfId="5940" builtinId="9" hidden="1"/>
    <cellStyle name="Lien hypertexte visité" xfId="5938" builtinId="9" hidden="1"/>
    <cellStyle name="Lien hypertexte visité" xfId="5936" builtinId="9" hidden="1"/>
    <cellStyle name="Lien hypertexte visité" xfId="5934" builtinId="9" hidden="1"/>
    <cellStyle name="Lien hypertexte visité" xfId="5932" builtinId="9" hidden="1"/>
    <cellStyle name="Lien hypertexte visité" xfId="5930" builtinId="9" hidden="1"/>
    <cellStyle name="Lien hypertexte visité" xfId="5928" builtinId="9" hidden="1"/>
    <cellStyle name="Lien hypertexte visité" xfId="5926" builtinId="9" hidden="1"/>
    <cellStyle name="Lien hypertexte visité" xfId="5924" builtinId="9" hidden="1"/>
    <cellStyle name="Lien hypertexte visité" xfId="5922" builtinId="9" hidden="1"/>
    <cellStyle name="Lien hypertexte visité" xfId="5920" builtinId="9" hidden="1"/>
    <cellStyle name="Lien hypertexte visité" xfId="5918" builtinId="9" hidden="1"/>
    <cellStyle name="Lien hypertexte visité" xfId="5916" builtinId="9" hidden="1"/>
    <cellStyle name="Lien hypertexte visité" xfId="5914" builtinId="9" hidden="1"/>
    <cellStyle name="Lien hypertexte visité" xfId="5912" builtinId="9" hidden="1"/>
    <cellStyle name="Lien hypertexte visité" xfId="5910" builtinId="9" hidden="1"/>
    <cellStyle name="Lien hypertexte visité" xfId="5908" builtinId="9" hidden="1"/>
    <cellStyle name="Lien hypertexte visité" xfId="5906" builtinId="9" hidden="1"/>
    <cellStyle name="Lien hypertexte visité" xfId="5904" builtinId="9" hidden="1"/>
    <cellStyle name="Lien hypertexte visité" xfId="5902" builtinId="9" hidden="1"/>
    <cellStyle name="Lien hypertexte visité" xfId="5900" builtinId="9" hidden="1"/>
    <cellStyle name="Lien hypertexte visité" xfId="5898" builtinId="9" hidden="1"/>
    <cellStyle name="Lien hypertexte visité" xfId="5896" builtinId="9" hidden="1"/>
    <cellStyle name="Lien hypertexte visité" xfId="5894" builtinId="9" hidden="1"/>
    <cellStyle name="Lien hypertexte visité" xfId="5892" builtinId="9" hidden="1"/>
    <cellStyle name="Lien hypertexte visité" xfId="5890" builtinId="9" hidden="1"/>
    <cellStyle name="Lien hypertexte visité" xfId="5888" builtinId="9" hidden="1"/>
    <cellStyle name="Lien hypertexte visité" xfId="5886" builtinId="9" hidden="1"/>
    <cellStyle name="Lien hypertexte visité" xfId="5884" builtinId="9" hidden="1"/>
    <cellStyle name="Lien hypertexte visité" xfId="5882" builtinId="9" hidden="1"/>
    <cellStyle name="Lien hypertexte visité" xfId="5880" builtinId="9" hidden="1"/>
    <cellStyle name="Lien hypertexte visité" xfId="5878" builtinId="9" hidden="1"/>
    <cellStyle name="Lien hypertexte visité" xfId="5876" builtinId="9" hidden="1"/>
    <cellStyle name="Lien hypertexte visité" xfId="5874" builtinId="9" hidden="1"/>
    <cellStyle name="Lien hypertexte visité" xfId="5872" builtinId="9" hidden="1"/>
    <cellStyle name="Lien hypertexte visité" xfId="5870" builtinId="9" hidden="1"/>
    <cellStyle name="Lien hypertexte visité" xfId="5868" builtinId="9" hidden="1"/>
    <cellStyle name="Lien hypertexte visité" xfId="5866" builtinId="9" hidden="1"/>
    <cellStyle name="Lien hypertexte visité" xfId="5864" builtinId="9" hidden="1"/>
    <cellStyle name="Lien hypertexte visité" xfId="5862" builtinId="9" hidden="1"/>
    <cellStyle name="Lien hypertexte visité" xfId="5860" builtinId="9" hidden="1"/>
    <cellStyle name="Lien hypertexte visité" xfId="5858" builtinId="9" hidden="1"/>
    <cellStyle name="Lien hypertexte visité" xfId="5856" builtinId="9" hidden="1"/>
    <cellStyle name="Lien hypertexte visité" xfId="5854" builtinId="9" hidden="1"/>
    <cellStyle name="Lien hypertexte visité" xfId="5852" builtinId="9" hidden="1"/>
    <cellStyle name="Lien hypertexte visité" xfId="5850" builtinId="9" hidden="1"/>
    <cellStyle name="Lien hypertexte visité" xfId="5848" builtinId="9" hidden="1"/>
    <cellStyle name="Lien hypertexte visité" xfId="5846" builtinId="9" hidden="1"/>
    <cellStyle name="Lien hypertexte visité" xfId="5844" builtinId="9" hidden="1"/>
    <cellStyle name="Lien hypertexte visité" xfId="5842" builtinId="9" hidden="1"/>
    <cellStyle name="Lien hypertexte visité" xfId="5840" builtinId="9" hidden="1"/>
    <cellStyle name="Lien hypertexte visité" xfId="5838" builtinId="9" hidden="1"/>
    <cellStyle name="Lien hypertexte visité" xfId="5836" builtinId="9" hidden="1"/>
    <cellStyle name="Lien hypertexte visité" xfId="5834" builtinId="9" hidden="1"/>
    <cellStyle name="Lien hypertexte visité" xfId="5832" builtinId="9" hidden="1"/>
    <cellStyle name="Lien hypertexte visité" xfId="5830" builtinId="9" hidden="1"/>
    <cellStyle name="Lien hypertexte visité" xfId="5828" builtinId="9" hidden="1"/>
    <cellStyle name="Lien hypertexte visité" xfId="5826" builtinId="9" hidden="1"/>
    <cellStyle name="Lien hypertexte visité" xfId="5824" builtinId="9" hidden="1"/>
    <cellStyle name="Lien hypertexte visité" xfId="5822" builtinId="9" hidden="1"/>
    <cellStyle name="Lien hypertexte visité" xfId="5820" builtinId="9" hidden="1"/>
    <cellStyle name="Lien hypertexte visité" xfId="5818" builtinId="9" hidden="1"/>
    <cellStyle name="Lien hypertexte visité" xfId="5816" builtinId="9" hidden="1"/>
    <cellStyle name="Lien hypertexte visité" xfId="5814" builtinId="9" hidden="1"/>
    <cellStyle name="Lien hypertexte visité" xfId="5812" builtinId="9" hidden="1"/>
    <cellStyle name="Lien hypertexte visité" xfId="5810" builtinId="9" hidden="1"/>
    <cellStyle name="Lien hypertexte visité" xfId="5808" builtinId="9" hidden="1"/>
    <cellStyle name="Lien hypertexte visité" xfId="5806" builtinId="9" hidden="1"/>
    <cellStyle name="Lien hypertexte visité" xfId="5804" builtinId="9" hidden="1"/>
    <cellStyle name="Lien hypertexte visité" xfId="5802" builtinId="9" hidden="1"/>
    <cellStyle name="Lien hypertexte visité" xfId="5800" builtinId="9" hidden="1"/>
    <cellStyle name="Lien hypertexte visité" xfId="5798" builtinId="9" hidden="1"/>
    <cellStyle name="Lien hypertexte visité" xfId="5796" builtinId="9" hidden="1"/>
    <cellStyle name="Lien hypertexte visité" xfId="5794" builtinId="9" hidden="1"/>
    <cellStyle name="Lien hypertexte visité" xfId="5792" builtinId="9" hidden="1"/>
    <cellStyle name="Lien hypertexte visité" xfId="5790" builtinId="9" hidden="1"/>
    <cellStyle name="Lien hypertexte visité" xfId="5788" builtinId="9" hidden="1"/>
    <cellStyle name="Lien hypertexte visité" xfId="5786" builtinId="9" hidden="1"/>
    <cellStyle name="Lien hypertexte visité" xfId="5784" builtinId="9" hidden="1"/>
    <cellStyle name="Lien hypertexte visité" xfId="5782" builtinId="9" hidden="1"/>
    <cellStyle name="Lien hypertexte visité" xfId="5780" builtinId="9" hidden="1"/>
    <cellStyle name="Lien hypertexte visité" xfId="5778" builtinId="9" hidden="1"/>
    <cellStyle name="Lien hypertexte visité" xfId="5776" builtinId="9" hidden="1"/>
    <cellStyle name="Lien hypertexte visité" xfId="5774" builtinId="9" hidden="1"/>
    <cellStyle name="Lien hypertexte visité" xfId="5772" builtinId="9" hidden="1"/>
    <cellStyle name="Lien hypertexte visité" xfId="5770" builtinId="9" hidden="1"/>
    <cellStyle name="Lien hypertexte visité" xfId="5768" builtinId="9" hidden="1"/>
    <cellStyle name="Lien hypertexte visité" xfId="5766" builtinId="9" hidden="1"/>
    <cellStyle name="Lien hypertexte visité" xfId="5764" builtinId="9" hidden="1"/>
    <cellStyle name="Lien hypertexte visité" xfId="5762" builtinId="9" hidden="1"/>
    <cellStyle name="Lien hypertexte visité" xfId="5760" builtinId="9" hidden="1"/>
    <cellStyle name="Lien hypertexte visité" xfId="5758" builtinId="9" hidden="1"/>
    <cellStyle name="Lien hypertexte visité" xfId="5756" builtinId="9" hidden="1"/>
    <cellStyle name="Lien hypertexte visité" xfId="5754" builtinId="9" hidden="1"/>
    <cellStyle name="Lien hypertexte visité" xfId="5752" builtinId="9" hidden="1"/>
    <cellStyle name="Lien hypertexte visité" xfId="5750" builtinId="9" hidden="1"/>
    <cellStyle name="Lien hypertexte visité" xfId="5748" builtinId="9" hidden="1"/>
    <cellStyle name="Lien hypertexte visité" xfId="5746" builtinId="9" hidden="1"/>
    <cellStyle name="Lien hypertexte visité" xfId="5744" builtinId="9" hidden="1"/>
    <cellStyle name="Lien hypertexte visité" xfId="5742" builtinId="9" hidden="1"/>
    <cellStyle name="Lien hypertexte visité" xfId="5740" builtinId="9" hidden="1"/>
    <cellStyle name="Lien hypertexte visité" xfId="5738" builtinId="9" hidden="1"/>
    <cellStyle name="Lien hypertexte visité" xfId="5736" builtinId="9" hidden="1"/>
    <cellStyle name="Lien hypertexte visité" xfId="5734" builtinId="9" hidden="1"/>
    <cellStyle name="Lien hypertexte visité" xfId="5732" builtinId="9" hidden="1"/>
    <cellStyle name="Lien hypertexte visité" xfId="5730" builtinId="9" hidden="1"/>
    <cellStyle name="Lien hypertexte visité" xfId="5728" builtinId="9" hidden="1"/>
    <cellStyle name="Lien hypertexte visité" xfId="5726" builtinId="9" hidden="1"/>
    <cellStyle name="Lien hypertexte visité" xfId="5724" builtinId="9" hidden="1"/>
    <cellStyle name="Lien hypertexte visité" xfId="5722" builtinId="9" hidden="1"/>
    <cellStyle name="Lien hypertexte visité" xfId="5720" builtinId="9" hidden="1"/>
    <cellStyle name="Lien hypertexte visité" xfId="5718" builtinId="9" hidden="1"/>
    <cellStyle name="Lien hypertexte visité" xfId="5716" builtinId="9" hidden="1"/>
    <cellStyle name="Lien hypertexte visité" xfId="5714" builtinId="9" hidden="1"/>
    <cellStyle name="Lien hypertexte visité" xfId="5712" builtinId="9" hidden="1"/>
    <cellStyle name="Lien hypertexte visité" xfId="5710" builtinId="9" hidden="1"/>
    <cellStyle name="Lien hypertexte visité" xfId="5708" builtinId="9" hidden="1"/>
    <cellStyle name="Lien hypertexte visité" xfId="5706" builtinId="9" hidden="1"/>
    <cellStyle name="Lien hypertexte visité" xfId="5704" builtinId="9" hidden="1"/>
    <cellStyle name="Lien hypertexte visité" xfId="5702" builtinId="9" hidden="1"/>
    <cellStyle name="Lien hypertexte visité" xfId="5700" builtinId="9" hidden="1"/>
    <cellStyle name="Lien hypertexte visité" xfId="5698" builtinId="9" hidden="1"/>
    <cellStyle name="Lien hypertexte visité" xfId="5696" builtinId="9" hidden="1"/>
    <cellStyle name="Lien hypertexte visité" xfId="5694" builtinId="9" hidden="1"/>
    <cellStyle name="Lien hypertexte visité" xfId="5692" builtinId="9" hidden="1"/>
    <cellStyle name="Lien hypertexte visité" xfId="5690" builtinId="9" hidden="1"/>
    <cellStyle name="Lien hypertexte visité" xfId="5688" builtinId="9" hidden="1"/>
    <cellStyle name="Lien hypertexte visité" xfId="5686" builtinId="9" hidden="1"/>
    <cellStyle name="Lien hypertexte visité" xfId="5684" builtinId="9" hidden="1"/>
    <cellStyle name="Lien hypertexte visité" xfId="5682" builtinId="9" hidden="1"/>
    <cellStyle name="Lien hypertexte visité" xfId="5680" builtinId="9" hidden="1"/>
    <cellStyle name="Lien hypertexte visité" xfId="5678" builtinId="9" hidden="1"/>
    <cellStyle name="Lien hypertexte visité" xfId="5676" builtinId="9" hidden="1"/>
    <cellStyle name="Lien hypertexte visité" xfId="5674" builtinId="9" hidden="1"/>
    <cellStyle name="Lien hypertexte visité" xfId="5672" builtinId="9" hidden="1"/>
    <cellStyle name="Lien hypertexte visité" xfId="5670" builtinId="9" hidden="1"/>
    <cellStyle name="Lien hypertexte visité" xfId="5668" builtinId="9" hidden="1"/>
    <cellStyle name="Lien hypertexte visité" xfId="5666" builtinId="9" hidden="1"/>
    <cellStyle name="Lien hypertexte visité" xfId="5664" builtinId="9" hidden="1"/>
    <cellStyle name="Lien hypertexte visité" xfId="5662" builtinId="9" hidden="1"/>
    <cellStyle name="Lien hypertexte visité" xfId="5660" builtinId="9" hidden="1"/>
    <cellStyle name="Lien hypertexte visité" xfId="5658" builtinId="9" hidden="1"/>
    <cellStyle name="Lien hypertexte visité" xfId="5656" builtinId="9" hidden="1"/>
    <cellStyle name="Lien hypertexte visité" xfId="5654" builtinId="9" hidden="1"/>
    <cellStyle name="Lien hypertexte visité" xfId="5652" builtinId="9" hidden="1"/>
    <cellStyle name="Lien hypertexte visité" xfId="5650" builtinId="9" hidden="1"/>
    <cellStyle name="Lien hypertexte visité" xfId="5648" builtinId="9" hidden="1"/>
    <cellStyle name="Lien hypertexte visité" xfId="5646" builtinId="9" hidden="1"/>
    <cellStyle name="Lien hypertexte visité" xfId="5644" builtinId="9" hidden="1"/>
    <cellStyle name="Lien hypertexte visité" xfId="5642" builtinId="9" hidden="1"/>
    <cellStyle name="Lien hypertexte visité" xfId="5640" builtinId="9" hidden="1"/>
    <cellStyle name="Lien hypertexte visité" xfId="5638" builtinId="9" hidden="1"/>
    <cellStyle name="Lien hypertexte visité" xfId="5636" builtinId="9" hidden="1"/>
    <cellStyle name="Lien hypertexte visité" xfId="5634" builtinId="9" hidden="1"/>
    <cellStyle name="Lien hypertexte visité" xfId="5632" builtinId="9" hidden="1"/>
    <cellStyle name="Lien hypertexte visité" xfId="5630" builtinId="9" hidden="1"/>
    <cellStyle name="Lien hypertexte visité" xfId="5628" builtinId="9" hidden="1"/>
    <cellStyle name="Lien hypertexte visité" xfId="5626" builtinId="9" hidden="1"/>
    <cellStyle name="Lien hypertexte visité" xfId="5624" builtinId="9" hidden="1"/>
    <cellStyle name="Lien hypertexte visité" xfId="5622" builtinId="9" hidden="1"/>
    <cellStyle name="Lien hypertexte visité" xfId="5620" builtinId="9" hidden="1"/>
    <cellStyle name="Lien hypertexte visité" xfId="5618" builtinId="9" hidden="1"/>
    <cellStyle name="Lien hypertexte visité" xfId="5616" builtinId="9" hidden="1"/>
    <cellStyle name="Lien hypertexte visité" xfId="5614" builtinId="9" hidden="1"/>
    <cellStyle name="Lien hypertexte visité" xfId="5612" builtinId="9" hidden="1"/>
    <cellStyle name="Lien hypertexte visité" xfId="5610" builtinId="9" hidden="1"/>
    <cellStyle name="Lien hypertexte visité" xfId="5608" builtinId="9" hidden="1"/>
    <cellStyle name="Lien hypertexte visité" xfId="5606" builtinId="9" hidden="1"/>
    <cellStyle name="Lien hypertexte visité" xfId="5604" builtinId="9" hidden="1"/>
    <cellStyle name="Lien hypertexte visité" xfId="5602" builtinId="9" hidden="1"/>
    <cellStyle name="Lien hypertexte visité" xfId="5600" builtinId="9" hidden="1"/>
    <cellStyle name="Lien hypertexte visité" xfId="5598" builtinId="9" hidden="1"/>
    <cellStyle name="Lien hypertexte visité" xfId="5596" builtinId="9" hidden="1"/>
    <cellStyle name="Lien hypertexte visité" xfId="5594" builtinId="9" hidden="1"/>
    <cellStyle name="Lien hypertexte visité" xfId="5592" builtinId="9" hidden="1"/>
    <cellStyle name="Lien hypertexte visité" xfId="5590" builtinId="9" hidden="1"/>
    <cellStyle name="Lien hypertexte visité" xfId="5588" builtinId="9" hidden="1"/>
    <cellStyle name="Lien hypertexte visité" xfId="5586" builtinId="9" hidden="1"/>
    <cellStyle name="Lien hypertexte visité" xfId="5584" builtinId="9" hidden="1"/>
    <cellStyle name="Lien hypertexte visité" xfId="5582" builtinId="9" hidden="1"/>
    <cellStyle name="Lien hypertexte visité" xfId="5580" builtinId="9" hidden="1"/>
    <cellStyle name="Lien hypertexte visité" xfId="5578" builtinId="9" hidden="1"/>
    <cellStyle name="Lien hypertexte visité" xfId="5576" builtinId="9" hidden="1"/>
    <cellStyle name="Lien hypertexte visité" xfId="5574" builtinId="9" hidden="1"/>
    <cellStyle name="Lien hypertexte visité" xfId="5572" builtinId="9" hidden="1"/>
    <cellStyle name="Lien hypertexte visité" xfId="5570" builtinId="9" hidden="1"/>
    <cellStyle name="Lien hypertexte visité" xfId="5568" builtinId="9" hidden="1"/>
    <cellStyle name="Lien hypertexte visité" xfId="5566" builtinId="9" hidden="1"/>
    <cellStyle name="Lien hypertexte visité" xfId="5564" builtinId="9" hidden="1"/>
    <cellStyle name="Lien hypertexte visité" xfId="5562" builtinId="9" hidden="1"/>
    <cellStyle name="Lien hypertexte visité" xfId="5560" builtinId="9" hidden="1"/>
    <cellStyle name="Lien hypertexte visité" xfId="5558" builtinId="9" hidden="1"/>
    <cellStyle name="Lien hypertexte visité" xfId="5556" builtinId="9" hidden="1"/>
    <cellStyle name="Lien hypertexte visité" xfId="5554" builtinId="9" hidden="1"/>
    <cellStyle name="Lien hypertexte visité" xfId="5552" builtinId="9" hidden="1"/>
    <cellStyle name="Lien hypertexte visité" xfId="5550" builtinId="9" hidden="1"/>
    <cellStyle name="Lien hypertexte visité" xfId="5548" builtinId="9" hidden="1"/>
    <cellStyle name="Lien hypertexte visité" xfId="5546" builtinId="9" hidden="1"/>
    <cellStyle name="Lien hypertexte visité" xfId="5544" builtinId="9" hidden="1"/>
    <cellStyle name="Lien hypertexte visité" xfId="5542" builtinId="9" hidden="1"/>
    <cellStyle name="Lien hypertexte visité" xfId="5540" builtinId="9" hidden="1"/>
    <cellStyle name="Lien hypertexte visité" xfId="5538" builtinId="9" hidden="1"/>
    <cellStyle name="Lien hypertexte visité" xfId="5536" builtinId="9" hidden="1"/>
    <cellStyle name="Lien hypertexte visité" xfId="5534" builtinId="9" hidden="1"/>
    <cellStyle name="Lien hypertexte visité" xfId="5532" builtinId="9" hidden="1"/>
    <cellStyle name="Lien hypertexte visité" xfId="5530" builtinId="9" hidden="1"/>
    <cellStyle name="Lien hypertexte visité" xfId="5528" builtinId="9" hidden="1"/>
    <cellStyle name="Lien hypertexte visité" xfId="5526" builtinId="9" hidden="1"/>
    <cellStyle name="Lien hypertexte visité" xfId="5524" builtinId="9" hidden="1"/>
    <cellStyle name="Lien hypertexte visité" xfId="5522" builtinId="9" hidden="1"/>
    <cellStyle name="Lien hypertexte visité" xfId="5520" builtinId="9" hidden="1"/>
    <cellStyle name="Lien hypertexte visité" xfId="5518" builtinId="9" hidden="1"/>
    <cellStyle name="Lien hypertexte visité" xfId="5516" builtinId="9" hidden="1"/>
    <cellStyle name="Lien hypertexte visité" xfId="5514" builtinId="9" hidden="1"/>
    <cellStyle name="Lien hypertexte visité" xfId="5512" builtinId="9" hidden="1"/>
    <cellStyle name="Lien hypertexte visité" xfId="5510" builtinId="9" hidden="1"/>
    <cellStyle name="Lien hypertexte visité" xfId="5508" builtinId="9" hidden="1"/>
    <cellStyle name="Lien hypertexte visité" xfId="5506" builtinId="9" hidden="1"/>
    <cellStyle name="Lien hypertexte visité" xfId="5504" builtinId="9" hidden="1"/>
    <cellStyle name="Lien hypertexte visité" xfId="5502" builtinId="9" hidden="1"/>
    <cellStyle name="Lien hypertexte visité" xfId="5500" builtinId="9" hidden="1"/>
    <cellStyle name="Lien hypertexte visité" xfId="5498" builtinId="9" hidden="1"/>
    <cellStyle name="Lien hypertexte visité" xfId="5496" builtinId="9" hidden="1"/>
    <cellStyle name="Lien hypertexte visité" xfId="5494" builtinId="9" hidden="1"/>
    <cellStyle name="Lien hypertexte visité" xfId="5492" builtinId="9" hidden="1"/>
    <cellStyle name="Lien hypertexte visité" xfId="5490" builtinId="9" hidden="1"/>
    <cellStyle name="Lien hypertexte visité" xfId="5488" builtinId="9" hidden="1"/>
    <cellStyle name="Lien hypertexte visité" xfId="5486" builtinId="9" hidden="1"/>
    <cellStyle name="Lien hypertexte visité" xfId="5484" builtinId="9" hidden="1"/>
    <cellStyle name="Lien hypertexte visité" xfId="5482" builtinId="9" hidden="1"/>
    <cellStyle name="Lien hypertexte visité" xfId="5480" builtinId="9" hidden="1"/>
    <cellStyle name="Lien hypertexte visité" xfId="5478" builtinId="9" hidden="1"/>
    <cellStyle name="Lien hypertexte visité" xfId="5476" builtinId="9" hidden="1"/>
    <cellStyle name="Lien hypertexte visité" xfId="5474" builtinId="9" hidden="1"/>
    <cellStyle name="Lien hypertexte visité" xfId="5472" builtinId="9" hidden="1"/>
    <cellStyle name="Lien hypertexte visité" xfId="5470" builtinId="9" hidden="1"/>
    <cellStyle name="Lien hypertexte visité" xfId="5468" builtinId="9" hidden="1"/>
    <cellStyle name="Lien hypertexte visité" xfId="5466" builtinId="9" hidden="1"/>
    <cellStyle name="Lien hypertexte visité" xfId="5464" builtinId="9" hidden="1"/>
    <cellStyle name="Lien hypertexte visité" xfId="5462" builtinId="9" hidden="1"/>
    <cellStyle name="Lien hypertexte visité" xfId="5460" builtinId="9" hidden="1"/>
    <cellStyle name="Lien hypertexte visité" xfId="5458" builtinId="9" hidden="1"/>
    <cellStyle name="Lien hypertexte visité" xfId="5456" builtinId="9" hidden="1"/>
    <cellStyle name="Lien hypertexte visité" xfId="5454" builtinId="9" hidden="1"/>
    <cellStyle name="Lien hypertexte visité" xfId="5452" builtinId="9" hidden="1"/>
    <cellStyle name="Lien hypertexte visité" xfId="5450" builtinId="9" hidden="1"/>
    <cellStyle name="Lien hypertexte visité" xfId="5448" builtinId="9" hidden="1"/>
    <cellStyle name="Lien hypertexte visité" xfId="5446" builtinId="9" hidden="1"/>
    <cellStyle name="Lien hypertexte visité" xfId="5444" builtinId="9" hidden="1"/>
    <cellStyle name="Lien hypertexte visité" xfId="5442" builtinId="9" hidden="1"/>
    <cellStyle name="Lien hypertexte visité" xfId="5440" builtinId="9" hidden="1"/>
    <cellStyle name="Lien hypertexte visité" xfId="5438" builtinId="9" hidden="1"/>
    <cellStyle name="Lien hypertexte visité" xfId="5436" builtinId="9" hidden="1"/>
    <cellStyle name="Lien hypertexte visité" xfId="5434" builtinId="9" hidden="1"/>
    <cellStyle name="Lien hypertexte visité" xfId="5432" builtinId="9" hidden="1"/>
    <cellStyle name="Lien hypertexte visité" xfId="5430" builtinId="9" hidden="1"/>
    <cellStyle name="Lien hypertexte visité" xfId="5428" builtinId="9" hidden="1"/>
    <cellStyle name="Lien hypertexte visité" xfId="5426" builtinId="9" hidden="1"/>
    <cellStyle name="Lien hypertexte visité" xfId="5424" builtinId="9" hidden="1"/>
    <cellStyle name="Lien hypertexte visité" xfId="5422" builtinId="9" hidden="1"/>
    <cellStyle name="Lien hypertexte visité" xfId="5420" builtinId="9" hidden="1"/>
    <cellStyle name="Lien hypertexte visité" xfId="5418" builtinId="9" hidden="1"/>
    <cellStyle name="Lien hypertexte visité" xfId="5416" builtinId="9" hidden="1"/>
    <cellStyle name="Lien hypertexte visité" xfId="5414" builtinId="9" hidden="1"/>
    <cellStyle name="Lien hypertexte visité" xfId="5412" builtinId="9" hidden="1"/>
    <cellStyle name="Lien hypertexte visité" xfId="5410" builtinId="9" hidden="1"/>
    <cellStyle name="Lien hypertexte visité" xfId="5408" builtinId="9" hidden="1"/>
    <cellStyle name="Lien hypertexte visité" xfId="5406" builtinId="9" hidden="1"/>
    <cellStyle name="Lien hypertexte visité" xfId="5404" builtinId="9" hidden="1"/>
    <cellStyle name="Lien hypertexte visité" xfId="5402" builtinId="9" hidden="1"/>
    <cellStyle name="Lien hypertexte visité" xfId="5400" builtinId="9" hidden="1"/>
    <cellStyle name="Lien hypertexte visité" xfId="5398" builtinId="9" hidden="1"/>
    <cellStyle name="Lien hypertexte visité" xfId="5396" builtinId="9" hidden="1"/>
    <cellStyle name="Lien hypertexte visité" xfId="5394" builtinId="9" hidden="1"/>
    <cellStyle name="Lien hypertexte visité" xfId="5392" builtinId="9" hidden="1"/>
    <cellStyle name="Lien hypertexte visité" xfId="5390" builtinId="9" hidden="1"/>
    <cellStyle name="Lien hypertexte visité" xfId="5388" builtinId="9" hidden="1"/>
    <cellStyle name="Lien hypertexte visité" xfId="5386" builtinId="9" hidden="1"/>
    <cellStyle name="Lien hypertexte visité" xfId="5384" builtinId="9" hidden="1"/>
    <cellStyle name="Lien hypertexte visité" xfId="5382" builtinId="9" hidden="1"/>
    <cellStyle name="Lien hypertexte visité" xfId="5380" builtinId="9" hidden="1"/>
    <cellStyle name="Lien hypertexte visité" xfId="5378" builtinId="9" hidden="1"/>
    <cellStyle name="Lien hypertexte visité" xfId="5376" builtinId="9" hidden="1"/>
    <cellStyle name="Lien hypertexte visité" xfId="5374" builtinId="9" hidden="1"/>
    <cellStyle name="Lien hypertexte visité" xfId="5372" builtinId="9" hidden="1"/>
    <cellStyle name="Lien hypertexte visité" xfId="5370" builtinId="9" hidden="1"/>
    <cellStyle name="Lien hypertexte visité" xfId="5368" builtinId="9" hidden="1"/>
    <cellStyle name="Lien hypertexte visité" xfId="5366" builtinId="9" hidden="1"/>
    <cellStyle name="Lien hypertexte visité" xfId="5364" builtinId="9" hidden="1"/>
    <cellStyle name="Lien hypertexte visité" xfId="5362" builtinId="9" hidden="1"/>
    <cellStyle name="Lien hypertexte visité" xfId="5360" builtinId="9" hidden="1"/>
    <cellStyle name="Lien hypertexte visité" xfId="5358" builtinId="9" hidden="1"/>
    <cellStyle name="Lien hypertexte visité" xfId="5356" builtinId="9" hidden="1"/>
    <cellStyle name="Lien hypertexte visité" xfId="5354" builtinId="9" hidden="1"/>
    <cellStyle name="Lien hypertexte visité" xfId="5352" builtinId="9" hidden="1"/>
    <cellStyle name="Lien hypertexte visité" xfId="5350" builtinId="9" hidden="1"/>
    <cellStyle name="Lien hypertexte visité" xfId="5348" builtinId="9" hidden="1"/>
    <cellStyle name="Lien hypertexte visité" xfId="5346" builtinId="9" hidden="1"/>
    <cellStyle name="Lien hypertexte visité" xfId="5344" builtinId="9" hidden="1"/>
    <cellStyle name="Lien hypertexte visité" xfId="5342" builtinId="9" hidden="1"/>
    <cellStyle name="Lien hypertexte visité" xfId="5340" builtinId="9" hidden="1"/>
    <cellStyle name="Lien hypertexte visité" xfId="5338" builtinId="9" hidden="1"/>
    <cellStyle name="Lien hypertexte visité" xfId="5336" builtinId="9" hidden="1"/>
    <cellStyle name="Lien hypertexte visité" xfId="5334" builtinId="9" hidden="1"/>
    <cellStyle name="Lien hypertexte visité" xfId="5332" builtinId="9" hidden="1"/>
    <cellStyle name="Lien hypertexte visité" xfId="5330" builtinId="9" hidden="1"/>
    <cellStyle name="Lien hypertexte visité" xfId="5328" builtinId="9" hidden="1"/>
    <cellStyle name="Lien hypertexte visité" xfId="5326" builtinId="9" hidden="1"/>
    <cellStyle name="Lien hypertexte visité" xfId="5324" builtinId="9" hidden="1"/>
    <cellStyle name="Lien hypertexte visité" xfId="5322" builtinId="9" hidden="1"/>
    <cellStyle name="Lien hypertexte visité" xfId="5320" builtinId="9" hidden="1"/>
    <cellStyle name="Lien hypertexte visité" xfId="5318" builtinId="9" hidden="1"/>
    <cellStyle name="Lien hypertexte visité" xfId="5316" builtinId="9" hidden="1"/>
    <cellStyle name="Lien hypertexte visité" xfId="5314" builtinId="9" hidden="1"/>
    <cellStyle name="Lien hypertexte visité" xfId="5312" builtinId="9" hidden="1"/>
    <cellStyle name="Lien hypertexte visité" xfId="5310" builtinId="9" hidden="1"/>
    <cellStyle name="Lien hypertexte visité" xfId="5308" builtinId="9" hidden="1"/>
    <cellStyle name="Lien hypertexte visité" xfId="5306" builtinId="9" hidden="1"/>
    <cellStyle name="Lien hypertexte visité" xfId="5304" builtinId="9" hidden="1"/>
    <cellStyle name="Lien hypertexte visité" xfId="5302" builtinId="9" hidden="1"/>
    <cellStyle name="Lien hypertexte visité" xfId="5300" builtinId="9" hidden="1"/>
    <cellStyle name="Lien hypertexte visité" xfId="5298" builtinId="9" hidden="1"/>
    <cellStyle name="Lien hypertexte visité" xfId="5296" builtinId="9" hidden="1"/>
    <cellStyle name="Lien hypertexte visité" xfId="5294" builtinId="9" hidden="1"/>
    <cellStyle name="Lien hypertexte visité" xfId="5292" builtinId="9" hidden="1"/>
    <cellStyle name="Lien hypertexte visité" xfId="5290" builtinId="9" hidden="1"/>
    <cellStyle name="Lien hypertexte visité" xfId="5288" builtinId="9" hidden="1"/>
    <cellStyle name="Lien hypertexte visité" xfId="5286" builtinId="9" hidden="1"/>
    <cellStyle name="Lien hypertexte visité" xfId="5284" builtinId="9" hidden="1"/>
    <cellStyle name="Lien hypertexte visité" xfId="5282" builtinId="9" hidden="1"/>
    <cellStyle name="Lien hypertexte visité" xfId="5280" builtinId="9" hidden="1"/>
    <cellStyle name="Lien hypertexte visité" xfId="5278" builtinId="9" hidden="1"/>
    <cellStyle name="Lien hypertexte visité" xfId="5276" builtinId="9" hidden="1"/>
    <cellStyle name="Lien hypertexte visité" xfId="5274" builtinId="9" hidden="1"/>
    <cellStyle name="Lien hypertexte visité" xfId="5272" builtinId="9" hidden="1"/>
    <cellStyle name="Lien hypertexte visité" xfId="5270" builtinId="9" hidden="1"/>
    <cellStyle name="Lien hypertexte visité" xfId="5268" builtinId="9" hidden="1"/>
    <cellStyle name="Lien hypertexte visité" xfId="5266" builtinId="9" hidden="1"/>
    <cellStyle name="Lien hypertexte visité" xfId="5264" builtinId="9" hidden="1"/>
    <cellStyle name="Lien hypertexte visité" xfId="5262" builtinId="9" hidden="1"/>
    <cellStyle name="Lien hypertexte visité" xfId="5260" builtinId="9" hidden="1"/>
    <cellStyle name="Lien hypertexte visité" xfId="5258" builtinId="9" hidden="1"/>
    <cellStyle name="Lien hypertexte visité" xfId="5256" builtinId="9" hidden="1"/>
    <cellStyle name="Lien hypertexte visité" xfId="5254" builtinId="9" hidden="1"/>
    <cellStyle name="Lien hypertexte visité" xfId="5252" builtinId="9" hidden="1"/>
    <cellStyle name="Lien hypertexte visité" xfId="5250" builtinId="9" hidden="1"/>
    <cellStyle name="Lien hypertexte visité" xfId="5248" builtinId="9" hidden="1"/>
    <cellStyle name="Lien hypertexte visité" xfId="5246" builtinId="9" hidden="1"/>
    <cellStyle name="Lien hypertexte visité" xfId="5244" builtinId="9" hidden="1"/>
    <cellStyle name="Lien hypertexte visité" xfId="5242" builtinId="9" hidden="1"/>
    <cellStyle name="Lien hypertexte visité" xfId="5240" builtinId="9" hidden="1"/>
    <cellStyle name="Lien hypertexte visité" xfId="5238" builtinId="9" hidden="1"/>
    <cellStyle name="Lien hypertexte visité" xfId="5236" builtinId="9" hidden="1"/>
    <cellStyle name="Lien hypertexte visité" xfId="5234" builtinId="9" hidden="1"/>
    <cellStyle name="Lien hypertexte visité" xfId="5232" builtinId="9" hidden="1"/>
    <cellStyle name="Lien hypertexte visité" xfId="5230" builtinId="9" hidden="1"/>
    <cellStyle name="Lien hypertexte visité" xfId="5228" builtinId="9" hidden="1"/>
    <cellStyle name="Lien hypertexte visité" xfId="5226" builtinId="9" hidden="1"/>
    <cellStyle name="Lien hypertexte visité" xfId="5224" builtinId="9" hidden="1"/>
    <cellStyle name="Lien hypertexte visité" xfId="5222" builtinId="9" hidden="1"/>
    <cellStyle name="Lien hypertexte visité" xfId="5220" builtinId="9" hidden="1"/>
    <cellStyle name="Lien hypertexte visité" xfId="5218" builtinId="9" hidden="1"/>
    <cellStyle name="Lien hypertexte visité" xfId="5216" builtinId="9" hidden="1"/>
    <cellStyle name="Lien hypertexte visité" xfId="5214" builtinId="9" hidden="1"/>
    <cellStyle name="Lien hypertexte visité" xfId="5212" builtinId="9" hidden="1"/>
    <cellStyle name="Lien hypertexte visité" xfId="5210" builtinId="9" hidden="1"/>
    <cellStyle name="Lien hypertexte visité" xfId="5208" builtinId="9" hidden="1"/>
    <cellStyle name="Lien hypertexte visité" xfId="5206" builtinId="9" hidden="1"/>
    <cellStyle name="Lien hypertexte visité" xfId="5204" builtinId="9" hidden="1"/>
    <cellStyle name="Lien hypertexte visité" xfId="5202" builtinId="9" hidden="1"/>
    <cellStyle name="Lien hypertexte visité" xfId="5200" builtinId="9" hidden="1"/>
    <cellStyle name="Lien hypertexte visité" xfId="5198" builtinId="9" hidden="1"/>
    <cellStyle name="Lien hypertexte visité" xfId="5196" builtinId="9" hidden="1"/>
    <cellStyle name="Lien hypertexte visité" xfId="5194" builtinId="9" hidden="1"/>
    <cellStyle name="Lien hypertexte visité" xfId="5192" builtinId="9" hidden="1"/>
    <cellStyle name="Lien hypertexte visité" xfId="5190" builtinId="9" hidden="1"/>
    <cellStyle name="Lien hypertexte visité" xfId="5188" builtinId="9" hidden="1"/>
    <cellStyle name="Lien hypertexte visité" xfId="5186" builtinId="9" hidden="1"/>
    <cellStyle name="Lien hypertexte visité" xfId="5184" builtinId="9" hidden="1"/>
    <cellStyle name="Lien hypertexte visité" xfId="5182" builtinId="9" hidden="1"/>
    <cellStyle name="Lien hypertexte visité" xfId="5180" builtinId="9" hidden="1"/>
    <cellStyle name="Lien hypertexte visité" xfId="5178" builtinId="9" hidden="1"/>
    <cellStyle name="Lien hypertexte visité" xfId="5176" builtinId="9" hidden="1"/>
    <cellStyle name="Lien hypertexte visité" xfId="5174" builtinId="9" hidden="1"/>
    <cellStyle name="Lien hypertexte visité" xfId="5172" builtinId="9" hidden="1"/>
    <cellStyle name="Lien hypertexte visité" xfId="5170" builtinId="9" hidden="1"/>
    <cellStyle name="Lien hypertexte visité" xfId="5168" builtinId="9" hidden="1"/>
    <cellStyle name="Lien hypertexte visité" xfId="5166" builtinId="9" hidden="1"/>
    <cellStyle name="Lien hypertexte visité" xfId="5164" builtinId="9" hidden="1"/>
    <cellStyle name="Lien hypertexte visité" xfId="5162" builtinId="9" hidden="1"/>
    <cellStyle name="Lien hypertexte visité" xfId="5160" builtinId="9" hidden="1"/>
    <cellStyle name="Lien hypertexte visité" xfId="5158" builtinId="9" hidden="1"/>
    <cellStyle name="Lien hypertexte visité" xfId="5156" builtinId="9" hidden="1"/>
    <cellStyle name="Lien hypertexte visité" xfId="5154" builtinId="9" hidden="1"/>
    <cellStyle name="Lien hypertexte visité" xfId="5152" builtinId="9" hidden="1"/>
    <cellStyle name="Lien hypertexte visité" xfId="5150" builtinId="9" hidden="1"/>
    <cellStyle name="Lien hypertexte visité" xfId="5148" builtinId="9" hidden="1"/>
    <cellStyle name="Lien hypertexte visité" xfId="5146" builtinId="9" hidden="1"/>
    <cellStyle name="Lien hypertexte visité" xfId="5144" builtinId="9" hidden="1"/>
    <cellStyle name="Lien hypertexte visité" xfId="5142" builtinId="9" hidden="1"/>
    <cellStyle name="Lien hypertexte visité" xfId="5140" builtinId="9" hidden="1"/>
    <cellStyle name="Lien hypertexte visité" xfId="5138" builtinId="9" hidden="1"/>
    <cellStyle name="Lien hypertexte visité" xfId="5136" builtinId="9" hidden="1"/>
    <cellStyle name="Lien hypertexte visité" xfId="5134" builtinId="9" hidden="1"/>
    <cellStyle name="Lien hypertexte visité" xfId="5132" builtinId="9" hidden="1"/>
    <cellStyle name="Lien hypertexte visité" xfId="5130" builtinId="9" hidden="1"/>
    <cellStyle name="Lien hypertexte visité" xfId="5128" builtinId="9" hidden="1"/>
    <cellStyle name="Lien hypertexte visité" xfId="5126" builtinId="9" hidden="1"/>
    <cellStyle name="Lien hypertexte visité" xfId="5124" builtinId="9" hidden="1"/>
    <cellStyle name="Lien hypertexte visité" xfId="5122" builtinId="9" hidden="1"/>
    <cellStyle name="Lien hypertexte visité" xfId="5120" builtinId="9" hidden="1"/>
    <cellStyle name="Lien hypertexte visité" xfId="5118" builtinId="9" hidden="1"/>
    <cellStyle name="Lien hypertexte visité" xfId="5116" builtinId="9" hidden="1"/>
    <cellStyle name="Lien hypertexte visité" xfId="5114" builtinId="9" hidden="1"/>
    <cellStyle name="Lien hypertexte visité" xfId="5112" builtinId="9" hidden="1"/>
    <cellStyle name="Lien hypertexte visité" xfId="5110" builtinId="9" hidden="1"/>
    <cellStyle name="Lien hypertexte visité" xfId="5108" builtinId="9" hidden="1"/>
    <cellStyle name="Lien hypertexte visité" xfId="5106" builtinId="9" hidden="1"/>
    <cellStyle name="Lien hypertexte visité" xfId="5104" builtinId="9" hidden="1"/>
    <cellStyle name="Lien hypertexte visité" xfId="5102" builtinId="9" hidden="1"/>
    <cellStyle name="Lien hypertexte visité" xfId="5100" builtinId="9" hidden="1"/>
    <cellStyle name="Lien hypertexte visité" xfId="5098" builtinId="9" hidden="1"/>
    <cellStyle name="Lien hypertexte visité" xfId="5096" builtinId="9" hidden="1"/>
    <cellStyle name="Lien hypertexte visité" xfId="5094" builtinId="9" hidden="1"/>
    <cellStyle name="Lien hypertexte visité" xfId="5092" builtinId="9" hidden="1"/>
    <cellStyle name="Lien hypertexte visité" xfId="5090" builtinId="9" hidden="1"/>
    <cellStyle name="Lien hypertexte visité" xfId="5088" builtinId="9" hidden="1"/>
    <cellStyle name="Lien hypertexte visité" xfId="5086" builtinId="9" hidden="1"/>
    <cellStyle name="Lien hypertexte visité" xfId="5084" builtinId="9" hidden="1"/>
    <cellStyle name="Lien hypertexte visité" xfId="5082" builtinId="9" hidden="1"/>
    <cellStyle name="Lien hypertexte visité" xfId="5080" builtinId="9" hidden="1"/>
    <cellStyle name="Lien hypertexte visité" xfId="5078" builtinId="9" hidden="1"/>
    <cellStyle name="Lien hypertexte visité" xfId="5076" builtinId="9" hidden="1"/>
    <cellStyle name="Lien hypertexte visité" xfId="5074" builtinId="9" hidden="1"/>
    <cellStyle name="Lien hypertexte visité" xfId="5072" builtinId="9" hidden="1"/>
    <cellStyle name="Lien hypertexte visité" xfId="5070" builtinId="9" hidden="1"/>
    <cellStyle name="Lien hypertexte visité" xfId="5068" builtinId="9" hidden="1"/>
    <cellStyle name="Lien hypertexte visité" xfId="5066" builtinId="9" hidden="1"/>
    <cellStyle name="Lien hypertexte visité" xfId="5064" builtinId="9" hidden="1"/>
    <cellStyle name="Lien hypertexte visité" xfId="5062" builtinId="9" hidden="1"/>
    <cellStyle name="Lien hypertexte visité" xfId="5060" builtinId="9" hidden="1"/>
    <cellStyle name="Lien hypertexte visité" xfId="5058" builtinId="9" hidden="1"/>
    <cellStyle name="Lien hypertexte visité" xfId="5056" builtinId="9" hidden="1"/>
    <cellStyle name="Lien hypertexte visité" xfId="5054" builtinId="9" hidden="1"/>
    <cellStyle name="Lien hypertexte visité" xfId="5052" builtinId="9" hidden="1"/>
    <cellStyle name="Lien hypertexte visité" xfId="5050" builtinId="9" hidden="1"/>
    <cellStyle name="Lien hypertexte visité" xfId="5048" builtinId="9" hidden="1"/>
    <cellStyle name="Lien hypertexte visité" xfId="5046" builtinId="9" hidden="1"/>
    <cellStyle name="Lien hypertexte visité" xfId="5044" builtinId="9" hidden="1"/>
    <cellStyle name="Lien hypertexte visité" xfId="5042" builtinId="9" hidden="1"/>
    <cellStyle name="Lien hypertexte visité" xfId="5040" builtinId="9" hidden="1"/>
    <cellStyle name="Lien hypertexte visité" xfId="5038" builtinId="9" hidden="1"/>
    <cellStyle name="Lien hypertexte visité" xfId="5036" builtinId="9" hidden="1"/>
    <cellStyle name="Lien hypertexte visité" xfId="5034" builtinId="9" hidden="1"/>
    <cellStyle name="Lien hypertexte visité" xfId="5032" builtinId="9" hidden="1"/>
    <cellStyle name="Lien hypertexte visité" xfId="5030" builtinId="9" hidden="1"/>
    <cellStyle name="Lien hypertexte visité" xfId="5028" builtinId="9" hidden="1"/>
    <cellStyle name="Lien hypertexte visité" xfId="5026" builtinId="9" hidden="1"/>
    <cellStyle name="Lien hypertexte visité" xfId="5024" builtinId="9" hidden="1"/>
    <cellStyle name="Lien hypertexte visité" xfId="5022" builtinId="9" hidden="1"/>
    <cellStyle name="Lien hypertexte visité" xfId="5020" builtinId="9" hidden="1"/>
    <cellStyle name="Lien hypertexte visité" xfId="5018" builtinId="9" hidden="1"/>
    <cellStyle name="Lien hypertexte visité" xfId="5016" builtinId="9" hidden="1"/>
    <cellStyle name="Lien hypertexte visité" xfId="5014" builtinId="9" hidden="1"/>
    <cellStyle name="Lien hypertexte visité" xfId="5012" builtinId="9" hidden="1"/>
    <cellStyle name="Lien hypertexte visité" xfId="5010" builtinId="9" hidden="1"/>
    <cellStyle name="Lien hypertexte visité" xfId="5008" builtinId="9" hidden="1"/>
    <cellStyle name="Lien hypertexte visité" xfId="5006" builtinId="9" hidden="1"/>
    <cellStyle name="Lien hypertexte visité" xfId="5004" builtinId="9" hidden="1"/>
    <cellStyle name="Lien hypertexte visité" xfId="5002" builtinId="9" hidden="1"/>
    <cellStyle name="Lien hypertexte visité" xfId="5000" builtinId="9" hidden="1"/>
    <cellStyle name="Lien hypertexte visité" xfId="4998" builtinId="9" hidden="1"/>
    <cellStyle name="Lien hypertexte visité" xfId="4996" builtinId="9" hidden="1"/>
    <cellStyle name="Lien hypertexte visité" xfId="4994" builtinId="9" hidden="1"/>
    <cellStyle name="Lien hypertexte visité" xfId="4992" builtinId="9" hidden="1"/>
    <cellStyle name="Lien hypertexte visité" xfId="4990" builtinId="9" hidden="1"/>
    <cellStyle name="Lien hypertexte visité" xfId="4988" builtinId="9" hidden="1"/>
    <cellStyle name="Lien hypertexte visité" xfId="4986" builtinId="9" hidden="1"/>
    <cellStyle name="Lien hypertexte visité" xfId="4984" builtinId="9" hidden="1"/>
    <cellStyle name="Lien hypertexte visité" xfId="4982" builtinId="9" hidden="1"/>
    <cellStyle name="Lien hypertexte visité" xfId="4980" builtinId="9" hidden="1"/>
    <cellStyle name="Lien hypertexte visité" xfId="4978" builtinId="9" hidden="1"/>
    <cellStyle name="Lien hypertexte visité" xfId="4976" builtinId="9" hidden="1"/>
    <cellStyle name="Lien hypertexte visité" xfId="4974" builtinId="9" hidden="1"/>
    <cellStyle name="Lien hypertexte visité" xfId="4972" builtinId="9" hidden="1"/>
    <cellStyle name="Lien hypertexte visité" xfId="4970" builtinId="9" hidden="1"/>
    <cellStyle name="Lien hypertexte visité" xfId="4968" builtinId="9" hidden="1"/>
    <cellStyle name="Lien hypertexte visité" xfId="4966" builtinId="9" hidden="1"/>
    <cellStyle name="Lien hypertexte visité" xfId="4964" builtinId="9" hidden="1"/>
    <cellStyle name="Lien hypertexte visité" xfId="4962" builtinId="9" hidden="1"/>
    <cellStyle name="Lien hypertexte visité" xfId="4960" builtinId="9" hidden="1"/>
    <cellStyle name="Lien hypertexte visité" xfId="4958" builtinId="9" hidden="1"/>
    <cellStyle name="Lien hypertexte visité" xfId="4956" builtinId="9" hidden="1"/>
    <cellStyle name="Lien hypertexte visité" xfId="4954" builtinId="9" hidden="1"/>
    <cellStyle name="Lien hypertexte visité" xfId="4952" builtinId="9" hidden="1"/>
    <cellStyle name="Lien hypertexte visité" xfId="4950" builtinId="9" hidden="1"/>
    <cellStyle name="Lien hypertexte visité" xfId="4948" builtinId="9" hidden="1"/>
    <cellStyle name="Lien hypertexte visité" xfId="4946" builtinId="9" hidden="1"/>
    <cellStyle name="Lien hypertexte visité" xfId="4944" builtinId="9" hidden="1"/>
    <cellStyle name="Lien hypertexte visité" xfId="4942" builtinId="9" hidden="1"/>
    <cellStyle name="Lien hypertexte visité" xfId="4940" builtinId="9" hidden="1"/>
    <cellStyle name="Lien hypertexte visité" xfId="4938" builtinId="9" hidden="1"/>
    <cellStyle name="Lien hypertexte visité" xfId="4936" builtinId="9" hidden="1"/>
    <cellStyle name="Lien hypertexte visité" xfId="4934" builtinId="9" hidden="1"/>
    <cellStyle name="Lien hypertexte visité" xfId="4932" builtinId="9" hidden="1"/>
    <cellStyle name="Lien hypertexte visité" xfId="4930" builtinId="9" hidden="1"/>
    <cellStyle name="Lien hypertexte visité" xfId="4928" builtinId="9" hidden="1"/>
    <cellStyle name="Lien hypertexte visité" xfId="4926" builtinId="9" hidden="1"/>
    <cellStyle name="Lien hypertexte visité" xfId="4924" builtinId="9" hidden="1"/>
    <cellStyle name="Lien hypertexte visité" xfId="4922" builtinId="9" hidden="1"/>
    <cellStyle name="Lien hypertexte visité" xfId="4920" builtinId="9" hidden="1"/>
    <cellStyle name="Lien hypertexte visité" xfId="4918" builtinId="9" hidden="1"/>
    <cellStyle name="Lien hypertexte visité" xfId="4916" builtinId="9" hidden="1"/>
    <cellStyle name="Lien hypertexte visité" xfId="4914" builtinId="9" hidden="1"/>
    <cellStyle name="Lien hypertexte visité" xfId="4912" builtinId="9" hidden="1"/>
    <cellStyle name="Lien hypertexte visité" xfId="4910" builtinId="9" hidden="1"/>
    <cellStyle name="Lien hypertexte visité" xfId="4908" builtinId="9" hidden="1"/>
    <cellStyle name="Lien hypertexte visité" xfId="4906" builtinId="9" hidden="1"/>
    <cellStyle name="Lien hypertexte visité" xfId="4904" builtinId="9" hidden="1"/>
    <cellStyle name="Lien hypertexte visité" xfId="4902" builtinId="9" hidden="1"/>
    <cellStyle name="Lien hypertexte visité" xfId="4900" builtinId="9" hidden="1"/>
    <cellStyle name="Lien hypertexte visité" xfId="4898" builtinId="9" hidden="1"/>
    <cellStyle name="Lien hypertexte visité" xfId="4896" builtinId="9" hidden="1"/>
    <cellStyle name="Lien hypertexte visité" xfId="4894" builtinId="9" hidden="1"/>
    <cellStyle name="Lien hypertexte visité" xfId="4892" builtinId="9" hidden="1"/>
    <cellStyle name="Lien hypertexte visité" xfId="4890" builtinId="9" hidden="1"/>
    <cellStyle name="Lien hypertexte visité" xfId="4888" builtinId="9" hidden="1"/>
    <cellStyle name="Lien hypertexte visité" xfId="4886" builtinId="9" hidden="1"/>
    <cellStyle name="Lien hypertexte visité" xfId="4884" builtinId="9" hidden="1"/>
    <cellStyle name="Lien hypertexte visité" xfId="4882" builtinId="9" hidden="1"/>
    <cellStyle name="Lien hypertexte visité" xfId="4880" builtinId="9" hidden="1"/>
    <cellStyle name="Lien hypertexte visité" xfId="4878" builtinId="9" hidden="1"/>
    <cellStyle name="Lien hypertexte visité" xfId="4876" builtinId="9" hidden="1"/>
    <cellStyle name="Lien hypertexte visité" xfId="4874" builtinId="9" hidden="1"/>
    <cellStyle name="Lien hypertexte visité" xfId="4872" builtinId="9" hidden="1"/>
    <cellStyle name="Lien hypertexte visité" xfId="4870" builtinId="9" hidden="1"/>
    <cellStyle name="Lien hypertexte visité" xfId="4868" builtinId="9" hidden="1"/>
    <cellStyle name="Lien hypertexte visité" xfId="4866" builtinId="9" hidden="1"/>
    <cellStyle name="Lien hypertexte visité" xfId="4864" builtinId="9" hidden="1"/>
    <cellStyle name="Lien hypertexte visité" xfId="4862" builtinId="9" hidden="1"/>
    <cellStyle name="Lien hypertexte visité" xfId="4860" builtinId="9" hidden="1"/>
    <cellStyle name="Lien hypertexte visité" xfId="4858" builtinId="9" hidden="1"/>
    <cellStyle name="Lien hypertexte visité" xfId="4856" builtinId="9" hidden="1"/>
    <cellStyle name="Lien hypertexte visité" xfId="4854" builtinId="9" hidden="1"/>
    <cellStyle name="Lien hypertexte visité" xfId="4852" builtinId="9" hidden="1"/>
    <cellStyle name="Lien hypertexte visité" xfId="4850" builtinId="9" hidden="1"/>
    <cellStyle name="Lien hypertexte visité" xfId="4848" builtinId="9" hidden="1"/>
    <cellStyle name="Lien hypertexte visité" xfId="4846" builtinId="9" hidden="1"/>
    <cellStyle name="Lien hypertexte visité" xfId="4844" builtinId="9" hidden="1"/>
    <cellStyle name="Lien hypertexte visité" xfId="4842" builtinId="9" hidden="1"/>
    <cellStyle name="Lien hypertexte visité" xfId="4840" builtinId="9" hidden="1"/>
    <cellStyle name="Lien hypertexte visité" xfId="4838" builtinId="9" hidden="1"/>
    <cellStyle name="Lien hypertexte visité" xfId="4836" builtinId="9" hidden="1"/>
    <cellStyle name="Lien hypertexte visité" xfId="4834" builtinId="9" hidden="1"/>
    <cellStyle name="Lien hypertexte visité" xfId="4832" builtinId="9" hidden="1"/>
    <cellStyle name="Lien hypertexte visité" xfId="4830" builtinId="9" hidden="1"/>
    <cellStyle name="Lien hypertexte visité" xfId="4828" builtinId="9" hidden="1"/>
    <cellStyle name="Lien hypertexte visité" xfId="4826" builtinId="9" hidden="1"/>
    <cellStyle name="Lien hypertexte visité" xfId="4824" builtinId="9" hidden="1"/>
    <cellStyle name="Lien hypertexte visité" xfId="4822" builtinId="9" hidden="1"/>
    <cellStyle name="Lien hypertexte visité" xfId="4820" builtinId="9" hidden="1"/>
    <cellStyle name="Lien hypertexte visité" xfId="4818" builtinId="9" hidden="1"/>
    <cellStyle name="Lien hypertexte visité" xfId="4816" builtinId="9" hidden="1"/>
    <cellStyle name="Lien hypertexte visité" xfId="4814" builtinId="9" hidden="1"/>
    <cellStyle name="Lien hypertexte visité" xfId="4812" builtinId="9" hidden="1"/>
    <cellStyle name="Lien hypertexte visité" xfId="4810" builtinId="9" hidden="1"/>
    <cellStyle name="Lien hypertexte visité" xfId="4808" builtinId="9" hidden="1"/>
    <cellStyle name="Lien hypertexte visité" xfId="4806" builtinId="9" hidden="1"/>
    <cellStyle name="Lien hypertexte visité" xfId="4804" builtinId="9" hidden="1"/>
    <cellStyle name="Lien hypertexte visité" xfId="4802" builtinId="9" hidden="1"/>
    <cellStyle name="Lien hypertexte visité" xfId="4800" builtinId="9" hidden="1"/>
    <cellStyle name="Lien hypertexte visité" xfId="4798" builtinId="9" hidden="1"/>
    <cellStyle name="Lien hypertexte visité" xfId="4796" builtinId="9" hidden="1"/>
    <cellStyle name="Lien hypertexte visité" xfId="4794" builtinId="9" hidden="1"/>
    <cellStyle name="Lien hypertexte visité" xfId="4792" builtinId="9" hidden="1"/>
    <cellStyle name="Lien hypertexte visité" xfId="4790" builtinId="9" hidden="1"/>
    <cellStyle name="Lien hypertexte visité" xfId="4788" builtinId="9" hidden="1"/>
    <cellStyle name="Lien hypertexte visité" xfId="4786" builtinId="9" hidden="1"/>
    <cellStyle name="Lien hypertexte visité" xfId="4784" builtinId="9" hidden="1"/>
    <cellStyle name="Lien hypertexte visité" xfId="4782" builtinId="9" hidden="1"/>
    <cellStyle name="Lien hypertexte visité" xfId="4780" builtinId="9" hidden="1"/>
    <cellStyle name="Lien hypertexte visité" xfId="4778" builtinId="9" hidden="1"/>
    <cellStyle name="Lien hypertexte visité" xfId="4776" builtinId="9" hidden="1"/>
    <cellStyle name="Lien hypertexte visité" xfId="4774" builtinId="9" hidden="1"/>
    <cellStyle name="Lien hypertexte visité" xfId="4772" builtinId="9" hidden="1"/>
    <cellStyle name="Lien hypertexte visité" xfId="4770" builtinId="9" hidden="1"/>
    <cellStyle name="Lien hypertexte visité" xfId="4768" builtinId="9" hidden="1"/>
    <cellStyle name="Lien hypertexte visité" xfId="4766" builtinId="9" hidden="1"/>
    <cellStyle name="Lien hypertexte visité" xfId="4764" builtinId="9" hidden="1"/>
    <cellStyle name="Lien hypertexte visité" xfId="4762" builtinId="9" hidden="1"/>
    <cellStyle name="Lien hypertexte visité" xfId="4760" builtinId="9" hidden="1"/>
    <cellStyle name="Lien hypertexte visité" xfId="4758" builtinId="9" hidden="1"/>
    <cellStyle name="Lien hypertexte visité" xfId="4756" builtinId="9" hidden="1"/>
    <cellStyle name="Lien hypertexte visité" xfId="4754" builtinId="9" hidden="1"/>
    <cellStyle name="Lien hypertexte visité" xfId="4752" builtinId="9" hidden="1"/>
    <cellStyle name="Lien hypertexte visité" xfId="4750" builtinId="9" hidden="1"/>
    <cellStyle name="Lien hypertexte visité" xfId="4748" builtinId="9" hidden="1"/>
    <cellStyle name="Lien hypertexte visité" xfId="4746" builtinId="9" hidden="1"/>
    <cellStyle name="Lien hypertexte visité" xfId="4744" builtinId="9" hidden="1"/>
    <cellStyle name="Lien hypertexte visité" xfId="4742" builtinId="9" hidden="1"/>
    <cellStyle name="Lien hypertexte visité" xfId="4740" builtinId="9" hidden="1"/>
    <cellStyle name="Lien hypertexte visité" xfId="4738" builtinId="9" hidden="1"/>
    <cellStyle name="Lien hypertexte visité" xfId="4736" builtinId="9" hidden="1"/>
    <cellStyle name="Lien hypertexte visité" xfId="4734" builtinId="9" hidden="1"/>
    <cellStyle name="Lien hypertexte visité" xfId="4732" builtinId="9" hidden="1"/>
    <cellStyle name="Lien hypertexte visité" xfId="4730" builtinId="9" hidden="1"/>
    <cellStyle name="Lien hypertexte visité" xfId="4728" builtinId="9" hidden="1"/>
    <cellStyle name="Lien hypertexte visité" xfId="4726" builtinId="9" hidden="1"/>
    <cellStyle name="Lien hypertexte visité" xfId="4724" builtinId="9" hidden="1"/>
    <cellStyle name="Lien hypertexte visité" xfId="4722" builtinId="9" hidden="1"/>
    <cellStyle name="Lien hypertexte visité" xfId="4720" builtinId="9" hidden="1"/>
    <cellStyle name="Lien hypertexte visité" xfId="4718" builtinId="9" hidden="1"/>
    <cellStyle name="Lien hypertexte visité" xfId="4716" builtinId="9" hidden="1"/>
    <cellStyle name="Lien hypertexte visité" xfId="4714" builtinId="9" hidden="1"/>
    <cellStyle name="Lien hypertexte visité" xfId="4712" builtinId="9" hidden="1"/>
    <cellStyle name="Lien hypertexte visité" xfId="4710" builtinId="9" hidden="1"/>
    <cellStyle name="Lien hypertexte visité" xfId="4708" builtinId="9" hidden="1"/>
    <cellStyle name="Lien hypertexte visité" xfId="4706" builtinId="9" hidden="1"/>
    <cellStyle name="Lien hypertexte visité" xfId="4704" builtinId="9" hidden="1"/>
    <cellStyle name="Lien hypertexte visité" xfId="4702" builtinId="9" hidden="1"/>
    <cellStyle name="Lien hypertexte visité" xfId="4700" builtinId="9" hidden="1"/>
    <cellStyle name="Lien hypertexte visité" xfId="4698" builtinId="9" hidden="1"/>
    <cellStyle name="Lien hypertexte visité" xfId="4696" builtinId="9" hidden="1"/>
    <cellStyle name="Lien hypertexte visité" xfId="4694" builtinId="9" hidden="1"/>
    <cellStyle name="Lien hypertexte visité" xfId="4692" builtinId="9" hidden="1"/>
    <cellStyle name="Lien hypertexte visité" xfId="4690" builtinId="9" hidden="1"/>
    <cellStyle name="Lien hypertexte visité" xfId="4688" builtinId="9" hidden="1"/>
    <cellStyle name="Lien hypertexte visité" xfId="4686" builtinId="9" hidden="1"/>
    <cellStyle name="Lien hypertexte visité" xfId="4684" builtinId="9" hidden="1"/>
    <cellStyle name="Lien hypertexte visité" xfId="4682" builtinId="9" hidden="1"/>
    <cellStyle name="Lien hypertexte visité" xfId="4680" builtinId="9" hidden="1"/>
    <cellStyle name="Lien hypertexte visité" xfId="4678" builtinId="9" hidden="1"/>
    <cellStyle name="Lien hypertexte visité" xfId="4676" builtinId="9" hidden="1"/>
    <cellStyle name="Lien hypertexte visité" xfId="4674" builtinId="9" hidden="1"/>
    <cellStyle name="Lien hypertexte visité" xfId="4672" builtinId="9" hidden="1"/>
    <cellStyle name="Lien hypertexte visité" xfId="4670" builtinId="9" hidden="1"/>
    <cellStyle name="Lien hypertexte visité" xfId="4668" builtinId="9" hidden="1"/>
    <cellStyle name="Lien hypertexte visité" xfId="4666" builtinId="9" hidden="1"/>
    <cellStyle name="Lien hypertexte visité" xfId="4664" builtinId="9" hidden="1"/>
    <cellStyle name="Lien hypertexte visité" xfId="4662" builtinId="9" hidden="1"/>
    <cellStyle name="Lien hypertexte visité" xfId="4660" builtinId="9" hidden="1"/>
    <cellStyle name="Lien hypertexte visité" xfId="4658" builtinId="9" hidden="1"/>
    <cellStyle name="Lien hypertexte visité" xfId="4656" builtinId="9" hidden="1"/>
    <cellStyle name="Lien hypertexte visité" xfId="4654" builtinId="9" hidden="1"/>
    <cellStyle name="Lien hypertexte visité" xfId="4652" builtinId="9" hidden="1"/>
    <cellStyle name="Lien hypertexte visité" xfId="4650" builtinId="9" hidden="1"/>
    <cellStyle name="Lien hypertexte visité" xfId="4648" builtinId="9" hidden="1"/>
    <cellStyle name="Lien hypertexte visité" xfId="4646" builtinId="9" hidden="1"/>
    <cellStyle name="Lien hypertexte visité" xfId="4644" builtinId="9" hidden="1"/>
    <cellStyle name="Lien hypertexte visité" xfId="4642" builtinId="9" hidden="1"/>
    <cellStyle name="Lien hypertexte visité" xfId="4640" builtinId="9" hidden="1"/>
    <cellStyle name="Lien hypertexte visité" xfId="4638" builtinId="9" hidden="1"/>
    <cellStyle name="Lien hypertexte visité" xfId="4636" builtinId="9" hidden="1"/>
    <cellStyle name="Lien hypertexte visité" xfId="4634" builtinId="9" hidden="1"/>
    <cellStyle name="Lien hypertexte visité" xfId="4632" builtinId="9" hidden="1"/>
    <cellStyle name="Lien hypertexte visité" xfId="4630" builtinId="9" hidden="1"/>
    <cellStyle name="Lien hypertexte visité" xfId="4628" builtinId="9" hidden="1"/>
    <cellStyle name="Lien hypertexte visité" xfId="4626" builtinId="9" hidden="1"/>
    <cellStyle name="Lien hypertexte visité" xfId="4624" builtinId="9" hidden="1"/>
    <cellStyle name="Lien hypertexte visité" xfId="4622" builtinId="9" hidden="1"/>
    <cellStyle name="Lien hypertexte visité" xfId="4620" builtinId="9" hidden="1"/>
    <cellStyle name="Lien hypertexte visité" xfId="4618" builtinId="9" hidden="1"/>
    <cellStyle name="Lien hypertexte visité" xfId="4616" builtinId="9" hidden="1"/>
    <cellStyle name="Lien hypertexte visité" xfId="4614" builtinId="9" hidden="1"/>
    <cellStyle name="Lien hypertexte visité" xfId="4612" builtinId="9" hidden="1"/>
    <cellStyle name="Lien hypertexte visité" xfId="4610" builtinId="9" hidden="1"/>
    <cellStyle name="Lien hypertexte visité" xfId="4608" builtinId="9" hidden="1"/>
    <cellStyle name="Lien hypertexte visité" xfId="4606" builtinId="9" hidden="1"/>
    <cellStyle name="Lien hypertexte visité" xfId="4604" builtinId="9" hidden="1"/>
    <cellStyle name="Lien hypertexte visité" xfId="4602" builtinId="9" hidden="1"/>
    <cellStyle name="Lien hypertexte visité" xfId="4600" builtinId="9" hidden="1"/>
    <cellStyle name="Lien hypertexte visité" xfId="4598" builtinId="9" hidden="1"/>
    <cellStyle name="Lien hypertexte visité" xfId="4596" builtinId="9" hidden="1"/>
    <cellStyle name="Lien hypertexte visité" xfId="4594" builtinId="9" hidden="1"/>
    <cellStyle name="Lien hypertexte visité" xfId="4592" builtinId="9" hidden="1"/>
    <cellStyle name="Lien hypertexte visité" xfId="4590" builtinId="9" hidden="1"/>
    <cellStyle name="Lien hypertexte visité" xfId="4588" builtinId="9" hidden="1"/>
    <cellStyle name="Lien hypertexte visité" xfId="4586" builtinId="9" hidden="1"/>
    <cellStyle name="Lien hypertexte visité" xfId="4584" builtinId="9" hidden="1"/>
    <cellStyle name="Lien hypertexte visité" xfId="4582" builtinId="9" hidden="1"/>
    <cellStyle name="Lien hypertexte visité" xfId="4580" builtinId="9" hidden="1"/>
    <cellStyle name="Lien hypertexte visité" xfId="4578" builtinId="9" hidden="1"/>
    <cellStyle name="Lien hypertexte visité" xfId="4576" builtinId="9" hidden="1"/>
    <cellStyle name="Lien hypertexte visité" xfId="4574" builtinId="9" hidden="1"/>
    <cellStyle name="Lien hypertexte visité" xfId="4572" builtinId="9" hidden="1"/>
    <cellStyle name="Lien hypertexte visité" xfId="4570" builtinId="9" hidden="1"/>
    <cellStyle name="Lien hypertexte visité" xfId="4568" builtinId="9" hidden="1"/>
    <cellStyle name="Lien hypertexte visité" xfId="4566" builtinId="9" hidden="1"/>
    <cellStyle name="Lien hypertexte visité" xfId="4564" builtinId="9" hidden="1"/>
    <cellStyle name="Lien hypertexte visité" xfId="4562" builtinId="9" hidden="1"/>
    <cellStyle name="Lien hypertexte visité" xfId="4560" builtinId="9" hidden="1"/>
    <cellStyle name="Lien hypertexte visité" xfId="4558" builtinId="9" hidden="1"/>
    <cellStyle name="Lien hypertexte visité" xfId="4556" builtinId="9" hidden="1"/>
    <cellStyle name="Lien hypertexte visité" xfId="4554" builtinId="9" hidden="1"/>
    <cellStyle name="Lien hypertexte visité" xfId="4552" builtinId="9" hidden="1"/>
    <cellStyle name="Lien hypertexte visité" xfId="4550" builtinId="9" hidden="1"/>
    <cellStyle name="Lien hypertexte visité" xfId="4548" builtinId="9" hidden="1"/>
    <cellStyle name="Lien hypertexte visité" xfId="4546" builtinId="9" hidden="1"/>
    <cellStyle name="Lien hypertexte visité" xfId="4544" builtinId="9" hidden="1"/>
    <cellStyle name="Lien hypertexte visité" xfId="4542" builtinId="9" hidden="1"/>
    <cellStyle name="Lien hypertexte visité" xfId="4540" builtinId="9" hidden="1"/>
    <cellStyle name="Lien hypertexte visité" xfId="4538" builtinId="9" hidden="1"/>
    <cellStyle name="Lien hypertexte visité" xfId="4536" builtinId="9" hidden="1"/>
    <cellStyle name="Lien hypertexte visité" xfId="4534" builtinId="9" hidden="1"/>
    <cellStyle name="Lien hypertexte visité" xfId="4532" builtinId="9" hidden="1"/>
    <cellStyle name="Lien hypertexte visité" xfId="4530" builtinId="9" hidden="1"/>
    <cellStyle name="Lien hypertexte visité" xfId="4528" builtinId="9" hidden="1"/>
    <cellStyle name="Lien hypertexte visité" xfId="4526" builtinId="9" hidden="1"/>
    <cellStyle name="Lien hypertexte visité" xfId="4524" builtinId="9" hidden="1"/>
    <cellStyle name="Lien hypertexte visité" xfId="4522" builtinId="9" hidden="1"/>
    <cellStyle name="Lien hypertexte visité" xfId="4520" builtinId="9" hidden="1"/>
    <cellStyle name="Lien hypertexte visité" xfId="4518" builtinId="9" hidden="1"/>
    <cellStyle name="Lien hypertexte visité" xfId="4516" builtinId="9" hidden="1"/>
    <cellStyle name="Lien hypertexte visité" xfId="4514" builtinId="9" hidden="1"/>
    <cellStyle name="Lien hypertexte visité" xfId="4512" builtinId="9" hidden="1"/>
    <cellStyle name="Lien hypertexte visité" xfId="4510" builtinId="9" hidden="1"/>
    <cellStyle name="Lien hypertexte visité" xfId="4508" builtinId="9" hidden="1"/>
    <cellStyle name="Lien hypertexte visité" xfId="4506" builtinId="9" hidden="1"/>
    <cellStyle name="Lien hypertexte visité" xfId="4504" builtinId="9" hidden="1"/>
    <cellStyle name="Lien hypertexte visité" xfId="4502" builtinId="9" hidden="1"/>
    <cellStyle name="Lien hypertexte visité" xfId="4500" builtinId="9" hidden="1"/>
    <cellStyle name="Lien hypertexte visité" xfId="4498" builtinId="9" hidden="1"/>
    <cellStyle name="Lien hypertexte visité" xfId="4496" builtinId="9" hidden="1"/>
    <cellStyle name="Lien hypertexte visité" xfId="4494" builtinId="9" hidden="1"/>
    <cellStyle name="Lien hypertexte visité" xfId="4492" builtinId="9" hidden="1"/>
    <cellStyle name="Lien hypertexte visité" xfId="4490" builtinId="9" hidden="1"/>
    <cellStyle name="Lien hypertexte visité" xfId="4488" builtinId="9" hidden="1"/>
    <cellStyle name="Lien hypertexte visité" xfId="4486" builtinId="9" hidden="1"/>
    <cellStyle name="Lien hypertexte visité" xfId="4484" builtinId="9" hidden="1"/>
    <cellStyle name="Lien hypertexte visité" xfId="4482" builtinId="9" hidden="1"/>
    <cellStyle name="Lien hypertexte visité" xfId="4480" builtinId="9" hidden="1"/>
    <cellStyle name="Lien hypertexte visité" xfId="4478" builtinId="9" hidden="1"/>
    <cellStyle name="Lien hypertexte visité" xfId="4476" builtinId="9" hidden="1"/>
    <cellStyle name="Lien hypertexte visité" xfId="4474" builtinId="9" hidden="1"/>
    <cellStyle name="Lien hypertexte visité" xfId="4472" builtinId="9" hidden="1"/>
    <cellStyle name="Lien hypertexte visité" xfId="4470" builtinId="9" hidden="1"/>
    <cellStyle name="Lien hypertexte visité" xfId="4468" builtinId="9" hidden="1"/>
    <cellStyle name="Lien hypertexte visité" xfId="4466" builtinId="9" hidden="1"/>
    <cellStyle name="Lien hypertexte visité" xfId="4464" builtinId="9" hidden="1"/>
    <cellStyle name="Lien hypertexte visité" xfId="4462" builtinId="9" hidden="1"/>
    <cellStyle name="Lien hypertexte visité" xfId="4460" builtinId="9" hidden="1"/>
    <cellStyle name="Lien hypertexte visité" xfId="4458" builtinId="9" hidden="1"/>
    <cellStyle name="Lien hypertexte visité" xfId="4456" builtinId="9" hidden="1"/>
    <cellStyle name="Lien hypertexte visité" xfId="4454" builtinId="9" hidden="1"/>
    <cellStyle name="Lien hypertexte visité" xfId="4452" builtinId="9" hidden="1"/>
    <cellStyle name="Lien hypertexte visité" xfId="4450" builtinId="9" hidden="1"/>
    <cellStyle name="Lien hypertexte visité" xfId="4448" builtinId="9" hidden="1"/>
    <cellStyle name="Lien hypertexte visité" xfId="4446" builtinId="9" hidden="1"/>
    <cellStyle name="Lien hypertexte visité" xfId="4444" builtinId="9" hidden="1"/>
    <cellStyle name="Lien hypertexte visité" xfId="4442" builtinId="9" hidden="1"/>
    <cellStyle name="Lien hypertexte visité" xfId="4440" builtinId="9" hidden="1"/>
    <cellStyle name="Lien hypertexte visité" xfId="4438" builtinId="9" hidden="1"/>
    <cellStyle name="Lien hypertexte visité" xfId="4436" builtinId="9" hidden="1"/>
    <cellStyle name="Lien hypertexte visité" xfId="4434" builtinId="9" hidden="1"/>
    <cellStyle name="Lien hypertexte visité" xfId="4432" builtinId="9" hidden="1"/>
    <cellStyle name="Lien hypertexte visité" xfId="4430" builtinId="9" hidden="1"/>
    <cellStyle name="Lien hypertexte visité" xfId="4428" builtinId="9" hidden="1"/>
    <cellStyle name="Lien hypertexte visité" xfId="4426" builtinId="9" hidden="1"/>
    <cellStyle name="Lien hypertexte visité" xfId="4424" builtinId="9" hidden="1"/>
    <cellStyle name="Lien hypertexte visité" xfId="4422" builtinId="9" hidden="1"/>
    <cellStyle name="Lien hypertexte visité" xfId="4420" builtinId="9" hidden="1"/>
    <cellStyle name="Lien hypertexte visité" xfId="4418" builtinId="9" hidden="1"/>
    <cellStyle name="Lien hypertexte visité" xfId="4416" builtinId="9" hidden="1"/>
    <cellStyle name="Lien hypertexte visité" xfId="4414" builtinId="9" hidden="1"/>
    <cellStyle name="Lien hypertexte visité" xfId="4412" builtinId="9" hidden="1"/>
    <cellStyle name="Lien hypertexte visité" xfId="4410" builtinId="9" hidden="1"/>
    <cellStyle name="Lien hypertexte visité" xfId="4408" builtinId="9" hidden="1"/>
    <cellStyle name="Lien hypertexte visité" xfId="4406" builtinId="9" hidden="1"/>
    <cellStyle name="Lien hypertexte visité" xfId="4404" builtinId="9" hidden="1"/>
    <cellStyle name="Lien hypertexte visité" xfId="4402" builtinId="9" hidden="1"/>
    <cellStyle name="Lien hypertexte visité" xfId="4400" builtinId="9" hidden="1"/>
    <cellStyle name="Lien hypertexte visité" xfId="4398" builtinId="9" hidden="1"/>
    <cellStyle name="Lien hypertexte visité" xfId="4396" builtinId="9" hidden="1"/>
    <cellStyle name="Lien hypertexte visité" xfId="4394" builtinId="9" hidden="1"/>
    <cellStyle name="Lien hypertexte visité" xfId="4392" builtinId="9" hidden="1"/>
    <cellStyle name="Lien hypertexte visité" xfId="4390" builtinId="9" hidden="1"/>
    <cellStyle name="Lien hypertexte visité" xfId="4388" builtinId="9" hidden="1"/>
    <cellStyle name="Lien hypertexte visité" xfId="4386" builtinId="9" hidden="1"/>
    <cellStyle name="Lien hypertexte visité" xfId="4384" builtinId="9" hidden="1"/>
    <cellStyle name="Lien hypertexte visité" xfId="4382" builtinId="9" hidden="1"/>
    <cellStyle name="Lien hypertexte visité" xfId="4380" builtinId="9" hidden="1"/>
    <cellStyle name="Lien hypertexte visité" xfId="4378" builtinId="9" hidden="1"/>
    <cellStyle name="Lien hypertexte visité" xfId="4376" builtinId="9" hidden="1"/>
    <cellStyle name="Lien hypertexte visité" xfId="4374" builtinId="9" hidden="1"/>
    <cellStyle name="Lien hypertexte visité" xfId="4372" builtinId="9" hidden="1"/>
    <cellStyle name="Lien hypertexte visité" xfId="4370" builtinId="9" hidden="1"/>
    <cellStyle name="Lien hypertexte visité" xfId="4368" builtinId="9" hidden="1"/>
    <cellStyle name="Lien hypertexte visité" xfId="4366" builtinId="9" hidden="1"/>
    <cellStyle name="Lien hypertexte visité" xfId="4364" builtinId="9" hidden="1"/>
    <cellStyle name="Lien hypertexte visité" xfId="4362" builtinId="9" hidden="1"/>
    <cellStyle name="Lien hypertexte visité" xfId="4360" builtinId="9" hidden="1"/>
    <cellStyle name="Lien hypertexte visité" xfId="4358" builtinId="9" hidden="1"/>
    <cellStyle name="Lien hypertexte visité" xfId="4356" builtinId="9" hidden="1"/>
    <cellStyle name="Lien hypertexte visité" xfId="4354" builtinId="9" hidden="1"/>
    <cellStyle name="Lien hypertexte visité" xfId="4352" builtinId="9" hidden="1"/>
    <cellStyle name="Lien hypertexte visité" xfId="4350" builtinId="9" hidden="1"/>
    <cellStyle name="Lien hypertexte visité" xfId="4348" builtinId="9" hidden="1"/>
    <cellStyle name="Lien hypertexte visité" xfId="4346" builtinId="9" hidden="1"/>
    <cellStyle name="Lien hypertexte visité" xfId="4344" builtinId="9" hidden="1"/>
    <cellStyle name="Lien hypertexte visité" xfId="4342" builtinId="9" hidden="1"/>
    <cellStyle name="Lien hypertexte visité" xfId="4340" builtinId="9" hidden="1"/>
    <cellStyle name="Lien hypertexte visité" xfId="4338" builtinId="9" hidden="1"/>
    <cellStyle name="Lien hypertexte visité" xfId="4336" builtinId="9" hidden="1"/>
    <cellStyle name="Lien hypertexte visité" xfId="4334" builtinId="9" hidden="1"/>
    <cellStyle name="Lien hypertexte visité" xfId="4332" builtinId="9" hidden="1"/>
    <cellStyle name="Lien hypertexte visité" xfId="4330" builtinId="9" hidden="1"/>
    <cellStyle name="Lien hypertexte visité" xfId="4328" builtinId="9" hidden="1"/>
    <cellStyle name="Lien hypertexte visité" xfId="4326" builtinId="9" hidden="1"/>
    <cellStyle name="Lien hypertexte visité" xfId="4324" builtinId="9" hidden="1"/>
    <cellStyle name="Lien hypertexte visité" xfId="4322" builtinId="9" hidden="1"/>
    <cellStyle name="Lien hypertexte visité" xfId="4320" builtinId="9" hidden="1"/>
    <cellStyle name="Lien hypertexte visité" xfId="4318" builtinId="9" hidden="1"/>
    <cellStyle name="Lien hypertexte visité" xfId="4316" builtinId="9" hidden="1"/>
    <cellStyle name="Lien hypertexte visité" xfId="4314" builtinId="9" hidden="1"/>
    <cellStyle name="Lien hypertexte visité" xfId="4312" builtinId="9" hidden="1"/>
    <cellStyle name="Lien hypertexte visité" xfId="4310" builtinId="9" hidden="1"/>
    <cellStyle name="Lien hypertexte visité" xfId="4308" builtinId="9" hidden="1"/>
    <cellStyle name="Lien hypertexte visité" xfId="4306" builtinId="9" hidden="1"/>
    <cellStyle name="Lien hypertexte visité" xfId="4304" builtinId="9" hidden="1"/>
    <cellStyle name="Lien hypertexte visité" xfId="4302" builtinId="9" hidden="1"/>
    <cellStyle name="Lien hypertexte visité" xfId="4300" builtinId="9" hidden="1"/>
    <cellStyle name="Lien hypertexte visité" xfId="4298" builtinId="9" hidden="1"/>
    <cellStyle name="Lien hypertexte visité" xfId="4296" builtinId="9" hidden="1"/>
    <cellStyle name="Lien hypertexte visité" xfId="4294" builtinId="9" hidden="1"/>
    <cellStyle name="Lien hypertexte visité" xfId="4292" builtinId="9" hidden="1"/>
    <cellStyle name="Lien hypertexte visité" xfId="4290" builtinId="9" hidden="1"/>
    <cellStyle name="Lien hypertexte visité" xfId="4288" builtinId="9" hidden="1"/>
    <cellStyle name="Lien hypertexte visité" xfId="4286" builtinId="9" hidden="1"/>
    <cellStyle name="Lien hypertexte visité" xfId="4284" builtinId="9" hidden="1"/>
    <cellStyle name="Lien hypertexte visité" xfId="4282" builtinId="9" hidden="1"/>
    <cellStyle name="Lien hypertexte visité" xfId="4280" builtinId="9" hidden="1"/>
    <cellStyle name="Lien hypertexte visité" xfId="4278" builtinId="9" hidden="1"/>
    <cellStyle name="Lien hypertexte visité" xfId="4276" builtinId="9" hidden="1"/>
    <cellStyle name="Lien hypertexte visité" xfId="4274" builtinId="9" hidden="1"/>
    <cellStyle name="Lien hypertexte visité" xfId="4272" builtinId="9" hidden="1"/>
    <cellStyle name="Lien hypertexte visité" xfId="4270" builtinId="9" hidden="1"/>
    <cellStyle name="Lien hypertexte visité" xfId="4268" builtinId="9" hidden="1"/>
    <cellStyle name="Lien hypertexte visité" xfId="4266" builtinId="9" hidden="1"/>
    <cellStyle name="Lien hypertexte visité" xfId="4264" builtinId="9" hidden="1"/>
    <cellStyle name="Lien hypertexte visité" xfId="4262" builtinId="9" hidden="1"/>
    <cellStyle name="Lien hypertexte visité" xfId="4260" builtinId="9" hidden="1"/>
    <cellStyle name="Lien hypertexte visité" xfId="4258" builtinId="9" hidden="1"/>
    <cellStyle name="Lien hypertexte visité" xfId="4256" builtinId="9" hidden="1"/>
    <cellStyle name="Lien hypertexte visité" xfId="4254" builtinId="9" hidden="1"/>
    <cellStyle name="Lien hypertexte visité" xfId="4252" builtinId="9" hidden="1"/>
    <cellStyle name="Lien hypertexte visité" xfId="4250" builtinId="9" hidden="1"/>
    <cellStyle name="Lien hypertexte visité" xfId="4248" builtinId="9" hidden="1"/>
    <cellStyle name="Lien hypertexte visité" xfId="4246" builtinId="9" hidden="1"/>
    <cellStyle name="Lien hypertexte visité" xfId="4244" builtinId="9" hidden="1"/>
    <cellStyle name="Lien hypertexte visité" xfId="4242" builtinId="9" hidden="1"/>
    <cellStyle name="Lien hypertexte visité" xfId="4240" builtinId="9" hidden="1"/>
    <cellStyle name="Lien hypertexte visité" xfId="4238" builtinId="9" hidden="1"/>
    <cellStyle name="Lien hypertexte visité" xfId="4236" builtinId="9" hidden="1"/>
    <cellStyle name="Lien hypertexte visité" xfId="4234" builtinId="9" hidden="1"/>
    <cellStyle name="Lien hypertexte visité" xfId="4232" builtinId="9" hidden="1"/>
    <cellStyle name="Lien hypertexte visité" xfId="4230" builtinId="9" hidden="1"/>
    <cellStyle name="Lien hypertexte visité" xfId="4228" builtinId="9" hidden="1"/>
    <cellStyle name="Lien hypertexte visité" xfId="4226" builtinId="9" hidden="1"/>
    <cellStyle name="Lien hypertexte visité" xfId="4224" builtinId="9" hidden="1"/>
    <cellStyle name="Lien hypertexte visité" xfId="4222" builtinId="9" hidden="1"/>
    <cellStyle name="Lien hypertexte visité" xfId="4220" builtinId="9" hidden="1"/>
    <cellStyle name="Lien hypertexte visité" xfId="4218" builtinId="9" hidden="1"/>
    <cellStyle name="Lien hypertexte visité" xfId="4216" builtinId="9" hidden="1"/>
    <cellStyle name="Lien hypertexte visité" xfId="4214" builtinId="9" hidden="1"/>
    <cellStyle name="Lien hypertexte visité" xfId="4212" builtinId="9" hidden="1"/>
    <cellStyle name="Lien hypertexte visité" xfId="4210" builtinId="9" hidden="1"/>
    <cellStyle name="Lien hypertexte visité" xfId="4208" builtinId="9" hidden="1"/>
    <cellStyle name="Lien hypertexte visité" xfId="4206" builtinId="9" hidden="1"/>
    <cellStyle name="Lien hypertexte visité" xfId="4204" builtinId="9" hidden="1"/>
    <cellStyle name="Lien hypertexte visité" xfId="4202" builtinId="9" hidden="1"/>
    <cellStyle name="Lien hypertexte visité" xfId="4200" builtinId="9" hidden="1"/>
    <cellStyle name="Lien hypertexte visité" xfId="4198" builtinId="9" hidden="1"/>
    <cellStyle name="Lien hypertexte visité" xfId="4196" builtinId="9" hidden="1"/>
    <cellStyle name="Lien hypertexte visité" xfId="4194" builtinId="9" hidden="1"/>
    <cellStyle name="Lien hypertexte visité" xfId="4192" builtinId="9" hidden="1"/>
    <cellStyle name="Lien hypertexte visité" xfId="4190" builtinId="9" hidden="1"/>
    <cellStyle name="Lien hypertexte visité" xfId="4188" builtinId="9" hidden="1"/>
    <cellStyle name="Lien hypertexte visité" xfId="4186" builtinId="9" hidden="1"/>
    <cellStyle name="Lien hypertexte visité" xfId="4184" builtinId="9" hidden="1"/>
    <cellStyle name="Lien hypertexte visité" xfId="4182" builtinId="9" hidden="1"/>
    <cellStyle name="Lien hypertexte visité" xfId="4180" builtinId="9" hidden="1"/>
    <cellStyle name="Lien hypertexte visité" xfId="4178" builtinId="9" hidden="1"/>
    <cellStyle name="Lien hypertexte visité" xfId="4176" builtinId="9" hidden="1"/>
    <cellStyle name="Lien hypertexte visité" xfId="4174" builtinId="9" hidden="1"/>
    <cellStyle name="Lien hypertexte visité" xfId="4172" builtinId="9" hidden="1"/>
    <cellStyle name="Lien hypertexte visité" xfId="4170" builtinId="9" hidden="1"/>
    <cellStyle name="Lien hypertexte visité" xfId="4168" builtinId="9" hidden="1"/>
    <cellStyle name="Lien hypertexte visité" xfId="4166" builtinId="9" hidden="1"/>
    <cellStyle name="Lien hypertexte visité" xfId="4164" builtinId="9" hidden="1"/>
    <cellStyle name="Lien hypertexte visité" xfId="4162" builtinId="9" hidden="1"/>
    <cellStyle name="Lien hypertexte visité" xfId="4160" builtinId="9" hidden="1"/>
    <cellStyle name="Lien hypertexte visité" xfId="4158" builtinId="9" hidden="1"/>
    <cellStyle name="Lien hypertexte visité" xfId="4156" builtinId="9" hidden="1"/>
    <cellStyle name="Lien hypertexte visité" xfId="4154" builtinId="9" hidden="1"/>
    <cellStyle name="Lien hypertexte visité" xfId="4152" builtinId="9" hidden="1"/>
    <cellStyle name="Lien hypertexte visité" xfId="4150" builtinId="9" hidden="1"/>
    <cellStyle name="Lien hypertexte visité" xfId="4148" builtinId="9" hidden="1"/>
    <cellStyle name="Lien hypertexte visité" xfId="4146" builtinId="9" hidden="1"/>
    <cellStyle name="Lien hypertexte visité" xfId="4144" builtinId="9" hidden="1"/>
    <cellStyle name="Lien hypertexte visité" xfId="4142" builtinId="9" hidden="1"/>
    <cellStyle name="Lien hypertexte visité" xfId="4140" builtinId="9" hidden="1"/>
    <cellStyle name="Lien hypertexte visité" xfId="4138" builtinId="9" hidden="1"/>
    <cellStyle name="Lien hypertexte visité" xfId="4136" builtinId="9" hidden="1"/>
    <cellStyle name="Lien hypertexte visité" xfId="4134" builtinId="9" hidden="1"/>
    <cellStyle name="Lien hypertexte visité" xfId="4132" builtinId="9" hidden="1"/>
    <cellStyle name="Lien hypertexte visité" xfId="4130" builtinId="9" hidden="1"/>
    <cellStyle name="Lien hypertexte visité" xfId="4128" builtinId="9" hidden="1"/>
    <cellStyle name="Lien hypertexte visité" xfId="4126" builtinId="9" hidden="1"/>
    <cellStyle name="Lien hypertexte visité" xfId="4124" builtinId="9" hidden="1"/>
    <cellStyle name="Lien hypertexte visité" xfId="4122" builtinId="9" hidden="1"/>
    <cellStyle name="Lien hypertexte visité" xfId="4120" builtinId="9" hidden="1"/>
    <cellStyle name="Lien hypertexte visité" xfId="4118" builtinId="9" hidden="1"/>
    <cellStyle name="Lien hypertexte visité" xfId="4116" builtinId="9" hidden="1"/>
    <cellStyle name="Lien hypertexte visité" xfId="4114" builtinId="9" hidden="1"/>
    <cellStyle name="Lien hypertexte visité" xfId="4112" builtinId="9" hidden="1"/>
    <cellStyle name="Lien hypertexte visité" xfId="4110" builtinId="9" hidden="1"/>
    <cellStyle name="Lien hypertexte visité" xfId="4108" builtinId="9" hidden="1"/>
    <cellStyle name="Lien hypertexte visité" xfId="4106" builtinId="9" hidden="1"/>
    <cellStyle name="Lien hypertexte visité" xfId="4104" builtinId="9" hidden="1"/>
    <cellStyle name="Lien hypertexte visité" xfId="4102" builtinId="9" hidden="1"/>
    <cellStyle name="Lien hypertexte visité" xfId="4100" builtinId="9" hidden="1"/>
    <cellStyle name="Lien hypertexte visité" xfId="4098" builtinId="9" hidden="1"/>
    <cellStyle name="Lien hypertexte visité" xfId="4096" builtinId="9" hidden="1"/>
    <cellStyle name="Lien hypertexte visité" xfId="4094" builtinId="9" hidden="1"/>
    <cellStyle name="Lien hypertexte visité" xfId="4092" builtinId="9" hidden="1"/>
    <cellStyle name="Lien hypertexte visité" xfId="4090" builtinId="9" hidden="1"/>
    <cellStyle name="Lien hypertexte visité" xfId="4088" builtinId="9" hidden="1"/>
    <cellStyle name="Lien hypertexte visité" xfId="4086" builtinId="9" hidden="1"/>
    <cellStyle name="Lien hypertexte visité" xfId="4084" builtinId="9" hidden="1"/>
    <cellStyle name="Lien hypertexte visité" xfId="4082" builtinId="9" hidden="1"/>
    <cellStyle name="Lien hypertexte visité" xfId="4080" builtinId="9" hidden="1"/>
    <cellStyle name="Lien hypertexte visité" xfId="4078" builtinId="9" hidden="1"/>
    <cellStyle name="Lien hypertexte visité" xfId="4076" builtinId="9" hidden="1"/>
    <cellStyle name="Lien hypertexte visité" xfId="4074" builtinId="9" hidden="1"/>
    <cellStyle name="Lien hypertexte visité" xfId="4072" builtinId="9" hidden="1"/>
    <cellStyle name="Lien hypertexte visité" xfId="4070" builtinId="9" hidden="1"/>
    <cellStyle name="Lien hypertexte visité" xfId="4068" builtinId="9" hidden="1"/>
    <cellStyle name="Lien hypertexte visité" xfId="4066" builtinId="9" hidden="1"/>
    <cellStyle name="Lien hypertexte visité" xfId="4064" builtinId="9" hidden="1"/>
    <cellStyle name="Lien hypertexte visité" xfId="4062" builtinId="9" hidden="1"/>
    <cellStyle name="Lien hypertexte visité" xfId="4060" builtinId="9" hidden="1"/>
    <cellStyle name="Lien hypertexte visité" xfId="4058" builtinId="9" hidden="1"/>
    <cellStyle name="Lien hypertexte visité" xfId="4056" builtinId="9" hidden="1"/>
    <cellStyle name="Lien hypertexte visité" xfId="4054" builtinId="9" hidden="1"/>
    <cellStyle name="Lien hypertexte visité" xfId="4052" builtinId="9" hidden="1"/>
    <cellStyle name="Lien hypertexte visité" xfId="4050" builtinId="9" hidden="1"/>
    <cellStyle name="Lien hypertexte visité" xfId="4048" builtinId="9" hidden="1"/>
    <cellStyle name="Lien hypertexte visité" xfId="4046" builtinId="9" hidden="1"/>
    <cellStyle name="Lien hypertexte visité" xfId="4044" builtinId="9" hidden="1"/>
    <cellStyle name="Lien hypertexte visité" xfId="4042" builtinId="9" hidden="1"/>
    <cellStyle name="Lien hypertexte visité" xfId="4040" builtinId="9" hidden="1"/>
    <cellStyle name="Lien hypertexte visité" xfId="4038" builtinId="9" hidden="1"/>
    <cellStyle name="Lien hypertexte visité" xfId="4036" builtinId="9" hidden="1"/>
    <cellStyle name="Lien hypertexte visité" xfId="4034" builtinId="9" hidden="1"/>
    <cellStyle name="Lien hypertexte visité" xfId="4032" builtinId="9" hidden="1"/>
    <cellStyle name="Lien hypertexte visité" xfId="4030" builtinId="9" hidden="1"/>
    <cellStyle name="Lien hypertexte visité" xfId="4028" builtinId="9" hidden="1"/>
    <cellStyle name="Lien hypertexte visité" xfId="4026" builtinId="9" hidden="1"/>
    <cellStyle name="Lien hypertexte visité" xfId="4024" builtinId="9" hidden="1"/>
    <cellStyle name="Lien hypertexte visité" xfId="4022" builtinId="9" hidden="1"/>
    <cellStyle name="Lien hypertexte visité" xfId="4020" builtinId="9" hidden="1"/>
    <cellStyle name="Lien hypertexte visité" xfId="4018" builtinId="9" hidden="1"/>
    <cellStyle name="Lien hypertexte visité" xfId="4016" builtinId="9" hidden="1"/>
    <cellStyle name="Lien hypertexte visité" xfId="4014" builtinId="9" hidden="1"/>
    <cellStyle name="Lien hypertexte visité" xfId="4012" builtinId="9" hidden="1"/>
    <cellStyle name="Lien hypertexte visité" xfId="4010" builtinId="9" hidden="1"/>
    <cellStyle name="Lien hypertexte visité" xfId="4008" builtinId="9" hidden="1"/>
    <cellStyle name="Lien hypertexte visité" xfId="4006" builtinId="9" hidden="1"/>
    <cellStyle name="Lien hypertexte visité" xfId="4004" builtinId="9" hidden="1"/>
    <cellStyle name="Lien hypertexte visité" xfId="4002" builtinId="9" hidden="1"/>
    <cellStyle name="Lien hypertexte visité" xfId="4000" builtinId="9" hidden="1"/>
    <cellStyle name="Lien hypertexte visité" xfId="3998" builtinId="9" hidden="1"/>
    <cellStyle name="Lien hypertexte visité" xfId="3996" builtinId="9" hidden="1"/>
    <cellStyle name="Lien hypertexte visité" xfId="3994" builtinId="9" hidden="1"/>
    <cellStyle name="Lien hypertexte visité" xfId="3992" builtinId="9" hidden="1"/>
    <cellStyle name="Lien hypertexte visité" xfId="3990" builtinId="9" hidden="1"/>
    <cellStyle name="Lien hypertexte visité" xfId="3988" builtinId="9" hidden="1"/>
    <cellStyle name="Lien hypertexte visité" xfId="3986" builtinId="9" hidden="1"/>
    <cellStyle name="Lien hypertexte visité" xfId="3984" builtinId="9" hidden="1"/>
    <cellStyle name="Lien hypertexte visité" xfId="3982" builtinId="9" hidden="1"/>
    <cellStyle name="Lien hypertexte visité" xfId="3980" builtinId="9" hidden="1"/>
    <cellStyle name="Lien hypertexte visité" xfId="3978" builtinId="9" hidden="1"/>
    <cellStyle name="Lien hypertexte visité" xfId="3976" builtinId="9" hidden="1"/>
    <cellStyle name="Lien hypertexte visité" xfId="3974" builtinId="9" hidden="1"/>
    <cellStyle name="Lien hypertexte visité" xfId="3972" builtinId="9" hidden="1"/>
    <cellStyle name="Lien hypertexte visité" xfId="3970" builtinId="9" hidden="1"/>
    <cellStyle name="Lien hypertexte visité" xfId="3968" builtinId="9" hidden="1"/>
    <cellStyle name="Lien hypertexte visité" xfId="3966" builtinId="9" hidden="1"/>
    <cellStyle name="Lien hypertexte visité" xfId="3964" builtinId="9" hidden="1"/>
    <cellStyle name="Lien hypertexte visité" xfId="3962" builtinId="9" hidden="1"/>
    <cellStyle name="Lien hypertexte visité" xfId="3960" builtinId="9" hidden="1"/>
    <cellStyle name="Lien hypertexte visité" xfId="3958" builtinId="9" hidden="1"/>
    <cellStyle name="Lien hypertexte visité" xfId="3956" builtinId="9" hidden="1"/>
    <cellStyle name="Lien hypertexte visité" xfId="3954" builtinId="9" hidden="1"/>
    <cellStyle name="Lien hypertexte visité" xfId="3952" builtinId="9" hidden="1"/>
    <cellStyle name="Lien hypertexte visité" xfId="3950" builtinId="9" hidden="1"/>
    <cellStyle name="Lien hypertexte visité" xfId="3948" builtinId="9" hidden="1"/>
    <cellStyle name="Lien hypertexte visité" xfId="3946" builtinId="9" hidden="1"/>
    <cellStyle name="Lien hypertexte visité" xfId="3944" builtinId="9" hidden="1"/>
    <cellStyle name="Lien hypertexte visité" xfId="3942" builtinId="9" hidden="1"/>
    <cellStyle name="Lien hypertexte visité" xfId="3940" builtinId="9" hidden="1"/>
    <cellStyle name="Lien hypertexte visité" xfId="3938" builtinId="9" hidden="1"/>
    <cellStyle name="Lien hypertexte visité" xfId="3936" builtinId="9" hidden="1"/>
    <cellStyle name="Lien hypertexte visité" xfId="3934" builtinId="9" hidden="1"/>
    <cellStyle name="Lien hypertexte visité" xfId="3932" builtinId="9" hidden="1"/>
    <cellStyle name="Lien hypertexte visité" xfId="3930" builtinId="9" hidden="1"/>
    <cellStyle name="Lien hypertexte visité" xfId="3928" builtinId="9" hidden="1"/>
    <cellStyle name="Lien hypertexte visité" xfId="3926" builtinId="9" hidden="1"/>
    <cellStyle name="Lien hypertexte visité" xfId="1155" builtinId="9" hidden="1"/>
    <cellStyle name="Lien hypertexte visité" xfId="1157" builtinId="9" hidden="1"/>
    <cellStyle name="Lien hypertexte visité" xfId="3924" builtinId="9" hidden="1"/>
    <cellStyle name="Lien hypertexte visité" xfId="3922" builtinId="9" hidden="1"/>
    <cellStyle name="Lien hypertexte visité" xfId="3920" builtinId="9" hidden="1"/>
    <cellStyle name="Lien hypertexte visité" xfId="3918" builtinId="9" hidden="1"/>
    <cellStyle name="Lien hypertexte visité" xfId="3916" builtinId="9" hidden="1"/>
    <cellStyle name="Lien hypertexte visité" xfId="3914" builtinId="9" hidden="1"/>
    <cellStyle name="Lien hypertexte visité" xfId="3912" builtinId="9" hidden="1"/>
    <cellStyle name="Lien hypertexte visité" xfId="3910" builtinId="9" hidden="1"/>
    <cellStyle name="Lien hypertexte visité" xfId="3908" builtinId="9" hidden="1"/>
    <cellStyle name="Lien hypertexte visité" xfId="3906" builtinId="9" hidden="1"/>
    <cellStyle name="Lien hypertexte visité" xfId="3904" builtinId="9" hidden="1"/>
    <cellStyle name="Lien hypertexte visité" xfId="3902" builtinId="9" hidden="1"/>
    <cellStyle name="Lien hypertexte visité" xfId="3900" builtinId="9" hidden="1"/>
    <cellStyle name="Lien hypertexte visité" xfId="3898" builtinId="9" hidden="1"/>
    <cellStyle name="Lien hypertexte visité" xfId="3896" builtinId="9" hidden="1"/>
    <cellStyle name="Lien hypertexte visité" xfId="3894" builtinId="9" hidden="1"/>
    <cellStyle name="Lien hypertexte visité" xfId="3892" builtinId="9" hidden="1"/>
    <cellStyle name="Lien hypertexte visité" xfId="3890" builtinId="9" hidden="1"/>
    <cellStyle name="Lien hypertexte visité" xfId="3888" builtinId="9" hidden="1"/>
    <cellStyle name="Lien hypertexte visité" xfId="3886" builtinId="9" hidden="1"/>
    <cellStyle name="Lien hypertexte visité" xfId="3883" builtinId="9" hidden="1"/>
    <cellStyle name="Lien hypertexte visité" xfId="3881" builtinId="9" hidden="1"/>
    <cellStyle name="Lien hypertexte visité" xfId="3879" builtinId="9" hidden="1"/>
    <cellStyle name="Lien hypertexte visité" xfId="3877" builtinId="9" hidden="1"/>
    <cellStyle name="Lien hypertexte visité" xfId="3875" builtinId="9" hidden="1"/>
    <cellStyle name="Lien hypertexte visité" xfId="3873" builtinId="9" hidden="1"/>
    <cellStyle name="Lien hypertexte visité" xfId="3871" builtinId="9" hidden="1"/>
    <cellStyle name="Lien hypertexte visité" xfId="3869" builtinId="9" hidden="1"/>
    <cellStyle name="Lien hypertexte visité" xfId="3867" builtinId="9" hidden="1"/>
    <cellStyle name="Lien hypertexte visité" xfId="3865" builtinId="9" hidden="1"/>
    <cellStyle name="Lien hypertexte visité" xfId="3863" builtinId="9" hidden="1"/>
    <cellStyle name="Lien hypertexte visité" xfId="3861" builtinId="9" hidden="1"/>
    <cellStyle name="Lien hypertexte visité" xfId="3859" builtinId="9" hidden="1"/>
    <cellStyle name="Lien hypertexte visité" xfId="3857" builtinId="9" hidden="1"/>
    <cellStyle name="Lien hypertexte visité" xfId="3855" builtinId="9" hidden="1"/>
    <cellStyle name="Lien hypertexte visité" xfId="3853" builtinId="9" hidden="1"/>
    <cellStyle name="Lien hypertexte visité" xfId="3851" builtinId="9" hidden="1"/>
    <cellStyle name="Lien hypertexte visité" xfId="3849" builtinId="9" hidden="1"/>
    <cellStyle name="Lien hypertexte visité" xfId="3847" builtinId="9" hidden="1"/>
    <cellStyle name="Lien hypertexte visité" xfId="3845" builtinId="9" hidden="1"/>
    <cellStyle name="Lien hypertexte visité" xfId="3843" builtinId="9" hidden="1"/>
    <cellStyle name="Lien hypertexte visité" xfId="3841" builtinId="9" hidden="1"/>
    <cellStyle name="Lien hypertexte visité" xfId="3839" builtinId="9" hidden="1"/>
    <cellStyle name="Lien hypertexte visité" xfId="3837" builtinId="9" hidden="1"/>
    <cellStyle name="Lien hypertexte visité" xfId="3835" builtinId="9" hidden="1"/>
    <cellStyle name="Lien hypertexte visité" xfId="3833" builtinId="9" hidden="1"/>
    <cellStyle name="Lien hypertexte visité" xfId="3831" builtinId="9" hidden="1"/>
    <cellStyle name="Lien hypertexte visité" xfId="3829" builtinId="9" hidden="1"/>
    <cellStyle name="Lien hypertexte visité" xfId="3827" builtinId="9" hidden="1"/>
    <cellStyle name="Lien hypertexte visité" xfId="3825" builtinId="9" hidden="1"/>
    <cellStyle name="Lien hypertexte visité" xfId="3823" builtinId="9" hidden="1"/>
    <cellStyle name="Lien hypertexte visité" xfId="3821" builtinId="9" hidden="1"/>
    <cellStyle name="Lien hypertexte visité" xfId="3819" builtinId="9" hidden="1"/>
    <cellStyle name="Lien hypertexte visité" xfId="3817" builtinId="9" hidden="1"/>
    <cellStyle name="Lien hypertexte visité" xfId="3815" builtinId="9" hidden="1"/>
    <cellStyle name="Lien hypertexte visité" xfId="3813" builtinId="9" hidden="1"/>
    <cellStyle name="Lien hypertexte visité" xfId="3811" builtinId="9" hidden="1"/>
    <cellStyle name="Lien hypertexte visité" xfId="3809" builtinId="9" hidden="1"/>
    <cellStyle name="Lien hypertexte visité" xfId="3807" builtinId="9" hidden="1"/>
    <cellStyle name="Lien hypertexte visité" xfId="3805" builtinId="9" hidden="1"/>
    <cellStyle name="Lien hypertexte visité" xfId="3803" builtinId="9" hidden="1"/>
    <cellStyle name="Lien hypertexte visité" xfId="3801" builtinId="9" hidden="1"/>
    <cellStyle name="Lien hypertexte visité" xfId="3799" builtinId="9" hidden="1"/>
    <cellStyle name="Lien hypertexte visité" xfId="3797" builtinId="9" hidden="1"/>
    <cellStyle name="Lien hypertexte visité" xfId="3795" builtinId="9" hidden="1"/>
    <cellStyle name="Lien hypertexte visité" xfId="3793" builtinId="9" hidden="1"/>
    <cellStyle name="Lien hypertexte visité" xfId="3791" builtinId="9" hidden="1"/>
    <cellStyle name="Lien hypertexte visité" xfId="3789" builtinId="9" hidden="1"/>
    <cellStyle name="Lien hypertexte visité" xfId="3787" builtinId="9" hidden="1"/>
    <cellStyle name="Lien hypertexte visité" xfId="3785" builtinId="9" hidden="1"/>
    <cellStyle name="Lien hypertexte visité" xfId="3783" builtinId="9" hidden="1"/>
    <cellStyle name="Lien hypertexte visité" xfId="3781" builtinId="9" hidden="1"/>
    <cellStyle name="Lien hypertexte visité" xfId="3779" builtinId="9" hidden="1"/>
    <cellStyle name="Lien hypertexte visité" xfId="3777" builtinId="9" hidden="1"/>
    <cellStyle name="Lien hypertexte visité" xfId="3775" builtinId="9" hidden="1"/>
    <cellStyle name="Lien hypertexte visité" xfId="3773" builtinId="9" hidden="1"/>
    <cellStyle name="Lien hypertexte visité" xfId="3771" builtinId="9" hidden="1"/>
    <cellStyle name="Lien hypertexte visité" xfId="3769" builtinId="9" hidden="1"/>
    <cellStyle name="Lien hypertexte visité" xfId="3767" builtinId="9" hidden="1"/>
    <cellStyle name="Lien hypertexte visité" xfId="3765" builtinId="9" hidden="1"/>
    <cellStyle name="Lien hypertexte visité" xfId="3763" builtinId="9" hidden="1"/>
    <cellStyle name="Lien hypertexte visité" xfId="3761" builtinId="9" hidden="1"/>
    <cellStyle name="Lien hypertexte visité" xfId="3759" builtinId="9" hidden="1"/>
    <cellStyle name="Lien hypertexte visité" xfId="3757" builtinId="9" hidden="1"/>
    <cellStyle name="Lien hypertexte visité" xfId="3755" builtinId="9" hidden="1"/>
    <cellStyle name="Lien hypertexte visité" xfId="3753" builtinId="9" hidden="1"/>
    <cellStyle name="Lien hypertexte visité" xfId="3751" builtinId="9" hidden="1"/>
    <cellStyle name="Lien hypertexte visité" xfId="3749" builtinId="9" hidden="1"/>
    <cellStyle name="Lien hypertexte visité" xfId="3747" builtinId="9" hidden="1"/>
    <cellStyle name="Lien hypertexte visité" xfId="3745" builtinId="9" hidden="1"/>
    <cellStyle name="Lien hypertexte visité" xfId="3743" builtinId="9" hidden="1"/>
    <cellStyle name="Lien hypertexte visité" xfId="3741" builtinId="9" hidden="1"/>
    <cellStyle name="Lien hypertexte visité" xfId="3739" builtinId="9" hidden="1"/>
    <cellStyle name="Lien hypertexte visité" xfId="3737" builtinId="9" hidden="1"/>
    <cellStyle name="Lien hypertexte visité" xfId="3735" builtinId="9" hidden="1"/>
    <cellStyle name="Lien hypertexte visité" xfId="3733" builtinId="9" hidden="1"/>
    <cellStyle name="Lien hypertexte visité" xfId="3731" builtinId="9" hidden="1"/>
    <cellStyle name="Lien hypertexte visité" xfId="3729" builtinId="9" hidden="1"/>
    <cellStyle name="Lien hypertexte visité" xfId="3727" builtinId="9" hidden="1"/>
    <cellStyle name="Lien hypertexte visité" xfId="3725" builtinId="9" hidden="1"/>
    <cellStyle name="Lien hypertexte visité" xfId="3723" builtinId="9" hidden="1"/>
    <cellStyle name="Lien hypertexte visité" xfId="3721" builtinId="9" hidden="1"/>
    <cellStyle name="Lien hypertexte visité" xfId="3719" builtinId="9" hidden="1"/>
    <cellStyle name="Lien hypertexte visité" xfId="3717" builtinId="9" hidden="1"/>
    <cellStyle name="Lien hypertexte visité" xfId="3715" builtinId="9" hidden="1"/>
    <cellStyle name="Lien hypertexte visité" xfId="3713" builtinId="9" hidden="1"/>
    <cellStyle name="Lien hypertexte visité" xfId="3711" builtinId="9" hidden="1"/>
    <cellStyle name="Lien hypertexte visité" xfId="3709" builtinId="9" hidden="1"/>
    <cellStyle name="Lien hypertexte visité" xfId="3707" builtinId="9" hidden="1"/>
    <cellStyle name="Lien hypertexte visité" xfId="3705" builtinId="9" hidden="1"/>
    <cellStyle name="Lien hypertexte visité" xfId="3703" builtinId="9" hidden="1"/>
    <cellStyle name="Lien hypertexte visité" xfId="3701" builtinId="9" hidden="1"/>
    <cellStyle name="Lien hypertexte visité" xfId="3699" builtinId="9" hidden="1"/>
    <cellStyle name="Lien hypertexte visité" xfId="3697" builtinId="9" hidden="1"/>
    <cellStyle name="Lien hypertexte visité" xfId="3694" builtinId="9" hidden="1"/>
    <cellStyle name="Lien hypertexte visité" xfId="3692" builtinId="9" hidden="1"/>
    <cellStyle name="Lien hypertexte visité" xfId="3690" builtinId="9" hidden="1"/>
    <cellStyle name="Lien hypertexte visité" xfId="3688" builtinId="9" hidden="1"/>
    <cellStyle name="Lien hypertexte visité" xfId="3686" builtinId="9" hidden="1"/>
    <cellStyle name="Lien hypertexte visité" xfId="3684" builtinId="9" hidden="1"/>
    <cellStyle name="Lien hypertexte visité" xfId="3682" builtinId="9" hidden="1"/>
    <cellStyle name="Lien hypertexte visité" xfId="3680" builtinId="9" hidden="1"/>
    <cellStyle name="Lien hypertexte visité" xfId="3678" builtinId="9" hidden="1"/>
    <cellStyle name="Lien hypertexte visité" xfId="3676" builtinId="9" hidden="1"/>
    <cellStyle name="Lien hypertexte visité" xfId="3672" builtinId="9" hidden="1"/>
    <cellStyle name="Lien hypertexte visité" xfId="3670" builtinId="9" hidden="1"/>
    <cellStyle name="Lien hypertexte visité" xfId="3668" builtinId="9" hidden="1"/>
    <cellStyle name="Lien hypertexte visité" xfId="3666" builtinId="9" hidden="1"/>
    <cellStyle name="Lien hypertexte visité" xfId="3662" builtinId="9" hidden="1"/>
    <cellStyle name="Lien hypertexte visité" xfId="3659" builtinId="9" hidden="1"/>
    <cellStyle name="Lien hypertexte visité" xfId="3657" builtinId="9" hidden="1"/>
    <cellStyle name="Lien hypertexte visité" xfId="3653" builtinId="9" hidden="1"/>
    <cellStyle name="Lien hypertexte visité" xfId="3651" builtinId="9" hidden="1"/>
    <cellStyle name="Lien hypertexte visité" xfId="3649" builtinId="9" hidden="1"/>
    <cellStyle name="Lien hypertexte visité" xfId="3647" builtinId="9" hidden="1"/>
    <cellStyle name="Lien hypertexte visité" xfId="3645" builtinId="9" hidden="1"/>
    <cellStyle name="Lien hypertexte visité" xfId="3643" builtinId="9" hidden="1"/>
    <cellStyle name="Lien hypertexte visité" xfId="3641" builtinId="9" hidden="1"/>
    <cellStyle name="Lien hypertexte visité" xfId="3639" builtinId="9" hidden="1"/>
    <cellStyle name="Lien hypertexte visité" xfId="3637" builtinId="9" hidden="1"/>
    <cellStyle name="Lien hypertexte visité" xfId="3635" builtinId="9" hidden="1"/>
    <cellStyle name="Lien hypertexte visité" xfId="3633" builtinId="9" hidden="1"/>
    <cellStyle name="Lien hypertexte visité" xfId="3631" builtinId="9" hidden="1"/>
    <cellStyle name="Lien hypertexte visité" xfId="3629" builtinId="9" hidden="1"/>
    <cellStyle name="Lien hypertexte visité" xfId="3627" builtinId="9" hidden="1"/>
    <cellStyle name="Lien hypertexte visité" xfId="3625" builtinId="9" hidden="1"/>
    <cellStyle name="Lien hypertexte visité" xfId="3623" builtinId="9" hidden="1"/>
    <cellStyle name="Lien hypertexte visité" xfId="3621" builtinId="9" hidden="1"/>
    <cellStyle name="Lien hypertexte visité" xfId="3619" builtinId="9" hidden="1"/>
    <cellStyle name="Lien hypertexte visité" xfId="3617" builtinId="9" hidden="1"/>
    <cellStyle name="Lien hypertexte visité" xfId="3615" builtinId="9" hidden="1"/>
    <cellStyle name="Lien hypertexte visité" xfId="3613" builtinId="9" hidden="1"/>
    <cellStyle name="Lien hypertexte visité" xfId="3611" builtinId="9" hidden="1"/>
    <cellStyle name="Lien hypertexte visité" xfId="3609" builtinId="9" hidden="1"/>
    <cellStyle name="Lien hypertexte visité" xfId="3607" builtinId="9" hidden="1"/>
    <cellStyle name="Lien hypertexte visité" xfId="3605" builtinId="9" hidden="1"/>
    <cellStyle name="Lien hypertexte visité" xfId="3603" builtinId="9" hidden="1"/>
    <cellStyle name="Lien hypertexte visité" xfId="3601" builtinId="9" hidden="1"/>
    <cellStyle name="Lien hypertexte visité" xfId="3599" builtinId="9" hidden="1"/>
    <cellStyle name="Lien hypertexte visité" xfId="3597" builtinId="9" hidden="1"/>
    <cellStyle name="Lien hypertexte visité" xfId="3595" builtinId="9" hidden="1"/>
    <cellStyle name="Lien hypertexte visité" xfId="3593" builtinId="9" hidden="1"/>
    <cellStyle name="Lien hypertexte visité" xfId="3591" builtinId="9" hidden="1"/>
    <cellStyle name="Lien hypertexte visité" xfId="3589" builtinId="9" hidden="1"/>
    <cellStyle name="Lien hypertexte visité" xfId="3587" builtinId="9" hidden="1"/>
    <cellStyle name="Lien hypertexte visité" xfId="3585" builtinId="9" hidden="1"/>
    <cellStyle name="Lien hypertexte visité" xfId="3583" builtinId="9" hidden="1"/>
    <cellStyle name="Lien hypertexte visité" xfId="3581" builtinId="9" hidden="1"/>
    <cellStyle name="Lien hypertexte visité" xfId="3579" builtinId="9" hidden="1"/>
    <cellStyle name="Lien hypertexte visité" xfId="3577" builtinId="9" hidden="1"/>
    <cellStyle name="Lien hypertexte visité" xfId="3575" builtinId="9" hidden="1"/>
    <cellStyle name="Lien hypertexte visité" xfId="3573" builtinId="9" hidden="1"/>
    <cellStyle name="Lien hypertexte visité" xfId="3571" builtinId="9" hidden="1"/>
    <cellStyle name="Lien hypertexte visité" xfId="3569" builtinId="9" hidden="1"/>
    <cellStyle name="Lien hypertexte visité" xfId="3567" builtinId="9" hidden="1"/>
    <cellStyle name="Lien hypertexte visité" xfId="3565" builtinId="9" hidden="1"/>
    <cellStyle name="Lien hypertexte visité" xfId="3563" builtinId="9" hidden="1"/>
    <cellStyle name="Lien hypertexte visité" xfId="3561" builtinId="9" hidden="1"/>
    <cellStyle name="Lien hypertexte visité" xfId="3559" builtinId="9" hidden="1"/>
    <cellStyle name="Lien hypertexte visité" xfId="3556" builtinId="9" hidden="1"/>
    <cellStyle name="Lien hypertexte visité" xfId="3554" builtinId="9" hidden="1"/>
    <cellStyle name="Lien hypertexte visité" xfId="3552" builtinId="9" hidden="1"/>
    <cellStyle name="Lien hypertexte visité" xfId="3550" builtinId="9" hidden="1"/>
    <cellStyle name="Lien hypertexte visité" xfId="3548" builtinId="9" hidden="1"/>
    <cellStyle name="Lien hypertexte visité" xfId="3546" builtinId="9" hidden="1"/>
    <cellStyle name="Lien hypertexte visité" xfId="3544" builtinId="9" hidden="1"/>
    <cellStyle name="Lien hypertexte visité" xfId="3542" builtinId="9" hidden="1"/>
    <cellStyle name="Lien hypertexte visité" xfId="3540" builtinId="9" hidden="1"/>
    <cellStyle name="Lien hypertexte visité" xfId="3538" builtinId="9" hidden="1"/>
    <cellStyle name="Lien hypertexte visité" xfId="3536" builtinId="9" hidden="1"/>
    <cellStyle name="Lien hypertexte visité" xfId="3534" builtinId="9" hidden="1"/>
    <cellStyle name="Lien hypertexte visité" xfId="3532" builtinId="9" hidden="1"/>
    <cellStyle name="Lien hypertexte visité" xfId="3530" builtinId="9" hidden="1"/>
    <cellStyle name="Lien hypertexte visité" xfId="3528" builtinId="9" hidden="1"/>
    <cellStyle name="Lien hypertexte visité" xfId="3526" builtinId="9" hidden="1"/>
    <cellStyle name="Lien hypertexte visité" xfId="3524" builtinId="9" hidden="1"/>
    <cellStyle name="Lien hypertexte visité" xfId="3522" builtinId="9" hidden="1"/>
    <cellStyle name="Lien hypertexte visité" xfId="3520" builtinId="9" hidden="1"/>
    <cellStyle name="Lien hypertexte visité" xfId="3518" builtinId="9" hidden="1"/>
    <cellStyle name="Lien hypertexte visité" xfId="3516" builtinId="9" hidden="1"/>
    <cellStyle name="Lien hypertexte visité" xfId="3514" builtinId="9" hidden="1"/>
    <cellStyle name="Lien hypertexte visité" xfId="3512" builtinId="9" hidden="1"/>
    <cellStyle name="Lien hypertexte visité" xfId="3510" builtinId="9" hidden="1"/>
    <cellStyle name="Lien hypertexte visité" xfId="3508" builtinId="9" hidden="1"/>
    <cellStyle name="Lien hypertexte visité" xfId="3506" builtinId="9" hidden="1"/>
    <cellStyle name="Lien hypertexte visité" xfId="3504" builtinId="9" hidden="1"/>
    <cellStyle name="Lien hypertexte visité" xfId="3502" builtinId="9" hidden="1"/>
    <cellStyle name="Lien hypertexte visité" xfId="3500" builtinId="9" hidden="1"/>
    <cellStyle name="Lien hypertexte visité" xfId="3498" builtinId="9" hidden="1"/>
    <cellStyle name="Lien hypertexte visité" xfId="3496" builtinId="9" hidden="1"/>
    <cellStyle name="Lien hypertexte visité" xfId="3494" builtinId="9" hidden="1"/>
    <cellStyle name="Lien hypertexte visité" xfId="3492" builtinId="9" hidden="1"/>
    <cellStyle name="Lien hypertexte visité" xfId="3490" builtinId="9" hidden="1"/>
    <cellStyle name="Lien hypertexte visité" xfId="3488" builtinId="9" hidden="1"/>
    <cellStyle name="Lien hypertexte visité" xfId="3486" builtinId="9" hidden="1"/>
    <cellStyle name="Lien hypertexte visité" xfId="3484" builtinId="9" hidden="1"/>
    <cellStyle name="Lien hypertexte visité" xfId="3482" builtinId="9" hidden="1"/>
    <cellStyle name="Lien hypertexte visité" xfId="3480" builtinId="9" hidden="1"/>
    <cellStyle name="Lien hypertexte visité" xfId="3478" builtinId="9" hidden="1"/>
    <cellStyle name="Lien hypertexte visité" xfId="3476" builtinId="9" hidden="1"/>
    <cellStyle name="Lien hypertexte visité" xfId="3474" builtinId="9" hidden="1"/>
    <cellStyle name="Lien hypertexte visité" xfId="3472" builtinId="9" hidden="1"/>
    <cellStyle name="Lien hypertexte visité" xfId="3470" builtinId="9" hidden="1"/>
    <cellStyle name="Lien hypertexte visité" xfId="3468" builtinId="9" hidden="1"/>
    <cellStyle name="Lien hypertexte visité" xfId="3466" builtinId="9" hidden="1"/>
    <cellStyle name="Lien hypertexte visité" xfId="3464" builtinId="9" hidden="1"/>
    <cellStyle name="Lien hypertexte visité" xfId="3462" builtinId="9" hidden="1"/>
    <cellStyle name="Lien hypertexte visité" xfId="3460" builtinId="9" hidden="1"/>
    <cellStyle name="Lien hypertexte visité" xfId="3458" builtinId="9" hidden="1"/>
    <cellStyle name="Lien hypertexte visité" xfId="3456" builtinId="9" hidden="1"/>
    <cellStyle name="Lien hypertexte visité" xfId="3454" builtinId="9" hidden="1"/>
    <cellStyle name="Lien hypertexte visité" xfId="3452" builtinId="9" hidden="1"/>
    <cellStyle name="Lien hypertexte visité" xfId="3450" builtinId="9" hidden="1"/>
    <cellStyle name="Lien hypertexte visité" xfId="3448" builtinId="9" hidden="1"/>
    <cellStyle name="Lien hypertexte visité" xfId="3446" builtinId="9" hidden="1"/>
    <cellStyle name="Lien hypertexte visité" xfId="3444" builtinId="9" hidden="1"/>
    <cellStyle name="Lien hypertexte visité" xfId="3442" builtinId="9" hidden="1"/>
    <cellStyle name="Lien hypertexte visité" xfId="3440" builtinId="9" hidden="1"/>
    <cellStyle name="Lien hypertexte visité" xfId="3438" builtinId="9" hidden="1"/>
    <cellStyle name="Lien hypertexte visité" xfId="3436" builtinId="9" hidden="1"/>
    <cellStyle name="Lien hypertexte visité" xfId="3434" builtinId="9" hidden="1"/>
    <cellStyle name="Lien hypertexte visité" xfId="3432" builtinId="9" hidden="1"/>
    <cellStyle name="Lien hypertexte visité" xfId="3430" builtinId="9" hidden="1"/>
    <cellStyle name="Lien hypertexte visité" xfId="3428" builtinId="9" hidden="1"/>
    <cellStyle name="Lien hypertexte visité" xfId="3426" builtinId="9" hidden="1"/>
    <cellStyle name="Lien hypertexte visité" xfId="3424" builtinId="9" hidden="1"/>
    <cellStyle name="Lien hypertexte visité" xfId="3422" builtinId="9" hidden="1"/>
    <cellStyle name="Lien hypertexte visité" xfId="3420" builtinId="9" hidden="1"/>
    <cellStyle name="Lien hypertexte visité" xfId="3418" builtinId="9" hidden="1"/>
    <cellStyle name="Lien hypertexte visité" xfId="3416" builtinId="9" hidden="1"/>
    <cellStyle name="Lien hypertexte visité" xfId="3414" builtinId="9" hidden="1"/>
    <cellStyle name="Lien hypertexte visité" xfId="3412" builtinId="9" hidden="1"/>
    <cellStyle name="Lien hypertexte visité" xfId="3410" builtinId="9" hidden="1"/>
    <cellStyle name="Lien hypertexte visité" xfId="3408" builtinId="9" hidden="1"/>
    <cellStyle name="Lien hypertexte visité" xfId="3406" builtinId="9" hidden="1"/>
    <cellStyle name="Lien hypertexte visité" xfId="3404" builtinId="9" hidden="1"/>
    <cellStyle name="Lien hypertexte visité" xfId="3402" builtinId="9" hidden="1"/>
    <cellStyle name="Lien hypertexte visité" xfId="3400" builtinId="9" hidden="1"/>
    <cellStyle name="Lien hypertexte visité" xfId="3398" builtinId="9" hidden="1"/>
    <cellStyle name="Lien hypertexte visité" xfId="3396" builtinId="9" hidden="1"/>
    <cellStyle name="Lien hypertexte visité" xfId="3394" builtinId="9" hidden="1"/>
    <cellStyle name="Lien hypertexte visité" xfId="3392" builtinId="9" hidden="1"/>
    <cellStyle name="Lien hypertexte visité" xfId="3390" builtinId="9" hidden="1"/>
    <cellStyle name="Lien hypertexte visité" xfId="3388" builtinId="9" hidden="1"/>
    <cellStyle name="Lien hypertexte visité" xfId="3386" builtinId="9" hidden="1"/>
    <cellStyle name="Lien hypertexte visité" xfId="3384" builtinId="9" hidden="1"/>
    <cellStyle name="Lien hypertexte visité" xfId="3382" builtinId="9" hidden="1"/>
    <cellStyle name="Lien hypertexte visité" xfId="3380" builtinId="9" hidden="1"/>
    <cellStyle name="Lien hypertexte visité" xfId="3378" builtinId="9" hidden="1"/>
    <cellStyle name="Lien hypertexte visité" xfId="3376" builtinId="9" hidden="1"/>
    <cellStyle name="Lien hypertexte visité" xfId="3374" builtinId="9" hidden="1"/>
    <cellStyle name="Lien hypertexte visité" xfId="3372" builtinId="9" hidden="1"/>
    <cellStyle name="Lien hypertexte visité" xfId="3370" builtinId="9" hidden="1"/>
    <cellStyle name="Lien hypertexte visité" xfId="3368" builtinId="9" hidden="1"/>
    <cellStyle name="Lien hypertexte visité" xfId="3366" builtinId="9" hidden="1"/>
    <cellStyle name="Lien hypertexte visité" xfId="3364" builtinId="9" hidden="1"/>
    <cellStyle name="Lien hypertexte visité" xfId="3362" builtinId="9" hidden="1"/>
    <cellStyle name="Lien hypertexte visité" xfId="3360" builtinId="9" hidden="1"/>
    <cellStyle name="Lien hypertexte visité" xfId="3358" builtinId="9" hidden="1"/>
    <cellStyle name="Lien hypertexte visité" xfId="3356" builtinId="9" hidden="1"/>
    <cellStyle name="Lien hypertexte visité" xfId="3354" builtinId="9" hidden="1"/>
    <cellStyle name="Lien hypertexte visité" xfId="3352" builtinId="9" hidden="1"/>
    <cellStyle name="Lien hypertexte visité" xfId="3350" builtinId="9" hidden="1"/>
    <cellStyle name="Lien hypertexte visité" xfId="3348" builtinId="9" hidden="1"/>
    <cellStyle name="Lien hypertexte visité" xfId="3346" builtinId="9" hidden="1"/>
    <cellStyle name="Lien hypertexte visité" xfId="3344" builtinId="9" hidden="1"/>
    <cellStyle name="Lien hypertexte visité" xfId="3342" builtinId="9" hidden="1"/>
    <cellStyle name="Lien hypertexte visité" xfId="3340" builtinId="9" hidden="1"/>
    <cellStyle name="Lien hypertexte visité" xfId="3338" builtinId="9" hidden="1"/>
    <cellStyle name="Lien hypertexte visité" xfId="3336" builtinId="9" hidden="1"/>
    <cellStyle name="Lien hypertexte visité" xfId="3334" builtinId="9" hidden="1"/>
    <cellStyle name="Lien hypertexte visité" xfId="3332" builtinId="9" hidden="1"/>
    <cellStyle name="Lien hypertexte visité" xfId="3330" builtinId="9" hidden="1"/>
    <cellStyle name="Lien hypertexte visité" xfId="3328" builtinId="9" hidden="1"/>
    <cellStyle name="Lien hypertexte visité" xfId="3326" builtinId="9" hidden="1"/>
    <cellStyle name="Lien hypertexte visité" xfId="3324" builtinId="9" hidden="1"/>
    <cellStyle name="Lien hypertexte visité" xfId="3322" builtinId="9" hidden="1"/>
    <cellStyle name="Lien hypertexte visité" xfId="3320" builtinId="9" hidden="1"/>
    <cellStyle name="Lien hypertexte visité" xfId="3318" builtinId="9" hidden="1"/>
    <cellStyle name="Lien hypertexte visité" xfId="3316" builtinId="9" hidden="1"/>
    <cellStyle name="Lien hypertexte visité" xfId="3314" builtinId="9" hidden="1"/>
    <cellStyle name="Lien hypertexte visité" xfId="3312" builtinId="9" hidden="1"/>
    <cellStyle name="Lien hypertexte visité" xfId="3310" builtinId="9" hidden="1"/>
    <cellStyle name="Lien hypertexte visité" xfId="3308" builtinId="9" hidden="1"/>
    <cellStyle name="Lien hypertexte visité" xfId="3306" builtinId="9" hidden="1"/>
    <cellStyle name="Lien hypertexte visité" xfId="3304" builtinId="9" hidden="1"/>
    <cellStyle name="Lien hypertexte visité" xfId="3302" builtinId="9" hidden="1"/>
    <cellStyle name="Lien hypertexte visité" xfId="3300" builtinId="9" hidden="1"/>
    <cellStyle name="Lien hypertexte visité" xfId="3298" builtinId="9" hidden="1"/>
    <cellStyle name="Lien hypertexte visité" xfId="3296" builtinId="9" hidden="1"/>
    <cellStyle name="Lien hypertexte visité" xfId="3294" builtinId="9" hidden="1"/>
    <cellStyle name="Lien hypertexte visité" xfId="3292" builtinId="9" hidden="1"/>
    <cellStyle name="Lien hypertexte visité" xfId="3290" builtinId="9" hidden="1"/>
    <cellStyle name="Lien hypertexte visité" xfId="3288" builtinId="9" hidden="1"/>
    <cellStyle name="Lien hypertexte visité" xfId="3286" builtinId="9" hidden="1"/>
    <cellStyle name="Lien hypertexte visité" xfId="3284" builtinId="9" hidden="1"/>
    <cellStyle name="Lien hypertexte visité" xfId="3282" builtinId="9" hidden="1"/>
    <cellStyle name="Lien hypertexte visité" xfId="3280" builtinId="9" hidden="1"/>
    <cellStyle name="Lien hypertexte visité" xfId="3278" builtinId="9" hidden="1"/>
    <cellStyle name="Lien hypertexte visité" xfId="3276" builtinId="9" hidden="1"/>
    <cellStyle name="Lien hypertexte visité" xfId="3274" builtinId="9" hidden="1"/>
    <cellStyle name="Lien hypertexte visité" xfId="3272" builtinId="9" hidden="1"/>
    <cellStyle name="Lien hypertexte visité" xfId="3270" builtinId="9" hidden="1"/>
    <cellStyle name="Lien hypertexte visité" xfId="3268" builtinId="9" hidden="1"/>
    <cellStyle name="Lien hypertexte visité" xfId="3266" builtinId="9" hidden="1"/>
    <cellStyle name="Lien hypertexte visité" xfId="3264" builtinId="9" hidden="1"/>
    <cellStyle name="Lien hypertexte visité" xfId="3262" builtinId="9" hidden="1"/>
    <cellStyle name="Lien hypertexte visité" xfId="3260" builtinId="9" hidden="1"/>
    <cellStyle name="Lien hypertexte visité" xfId="3258" builtinId="9" hidden="1"/>
    <cellStyle name="Lien hypertexte visité" xfId="3256" builtinId="9" hidden="1"/>
    <cellStyle name="Lien hypertexte visité" xfId="3254" builtinId="9" hidden="1"/>
    <cellStyle name="Lien hypertexte visité" xfId="3252" builtinId="9" hidden="1"/>
    <cellStyle name="Lien hypertexte visité" xfId="3250" builtinId="9" hidden="1"/>
    <cellStyle name="Lien hypertexte visité" xfId="3248" builtinId="9" hidden="1"/>
    <cellStyle name="Lien hypertexte visité" xfId="3246" builtinId="9" hidden="1"/>
    <cellStyle name="Lien hypertexte visité" xfId="3244" builtinId="9" hidden="1"/>
    <cellStyle name="Lien hypertexte visité" xfId="3242" builtinId="9" hidden="1"/>
    <cellStyle name="Lien hypertexte visité" xfId="3240" builtinId="9" hidden="1"/>
    <cellStyle name="Lien hypertexte visité" xfId="3238" builtinId="9" hidden="1"/>
    <cellStyle name="Lien hypertexte visité" xfId="3236" builtinId="9" hidden="1"/>
    <cellStyle name="Lien hypertexte visité" xfId="3234" builtinId="9" hidden="1"/>
    <cellStyle name="Lien hypertexte visité" xfId="3232" builtinId="9" hidden="1"/>
    <cellStyle name="Lien hypertexte visité" xfId="3230" builtinId="9" hidden="1"/>
    <cellStyle name="Lien hypertexte visité" xfId="3228" builtinId="9" hidden="1"/>
    <cellStyle name="Lien hypertexte visité" xfId="3226" builtinId="9" hidden="1"/>
    <cellStyle name="Lien hypertexte visité" xfId="3224" builtinId="9" hidden="1"/>
    <cellStyle name="Lien hypertexte visité" xfId="3222" builtinId="9" hidden="1"/>
    <cellStyle name="Lien hypertexte visité" xfId="3220" builtinId="9" hidden="1"/>
    <cellStyle name="Lien hypertexte visité" xfId="3218" builtinId="9" hidden="1"/>
    <cellStyle name="Lien hypertexte visité" xfId="3216" builtinId="9" hidden="1"/>
    <cellStyle name="Lien hypertexte visité" xfId="3214" builtinId="9" hidden="1"/>
    <cellStyle name="Lien hypertexte visité" xfId="3212" builtinId="9" hidden="1"/>
    <cellStyle name="Lien hypertexte visité" xfId="3210" builtinId="9" hidden="1"/>
    <cellStyle name="Lien hypertexte visité" xfId="3208" builtinId="9" hidden="1"/>
    <cellStyle name="Lien hypertexte visité" xfId="3206" builtinId="9" hidden="1"/>
    <cellStyle name="Lien hypertexte visité" xfId="3204" builtinId="9" hidden="1"/>
    <cellStyle name="Lien hypertexte visité" xfId="3202" builtinId="9" hidden="1"/>
    <cellStyle name="Lien hypertexte visité" xfId="3200" builtinId="9" hidden="1"/>
    <cellStyle name="Lien hypertexte visité" xfId="3198" builtinId="9" hidden="1"/>
    <cellStyle name="Lien hypertexte visité" xfId="3196" builtinId="9" hidden="1"/>
    <cellStyle name="Lien hypertexte visité" xfId="3194" builtinId="9" hidden="1"/>
    <cellStyle name="Lien hypertexte visité" xfId="3192" builtinId="9" hidden="1"/>
    <cellStyle name="Lien hypertexte visité" xfId="3190" builtinId="9" hidden="1"/>
    <cellStyle name="Lien hypertexte visité" xfId="3188" builtinId="9" hidden="1"/>
    <cellStyle name="Lien hypertexte visité" xfId="3186" builtinId="9" hidden="1"/>
    <cellStyle name="Lien hypertexte visité" xfId="3184" builtinId="9" hidden="1"/>
    <cellStyle name="Lien hypertexte visité" xfId="3182" builtinId="9" hidden="1"/>
    <cellStyle name="Lien hypertexte visité" xfId="3180" builtinId="9" hidden="1"/>
    <cellStyle name="Lien hypertexte visité" xfId="3178" builtinId="9" hidden="1"/>
    <cellStyle name="Lien hypertexte visité" xfId="3176" builtinId="9" hidden="1"/>
    <cellStyle name="Lien hypertexte visité" xfId="3174" builtinId="9" hidden="1"/>
    <cellStyle name="Lien hypertexte visité" xfId="3172" builtinId="9" hidden="1"/>
    <cellStyle name="Lien hypertexte visité" xfId="3170" builtinId="9" hidden="1"/>
    <cellStyle name="Lien hypertexte visité" xfId="3168" builtinId="9" hidden="1"/>
    <cellStyle name="Lien hypertexte visité" xfId="3166" builtinId="9" hidden="1"/>
    <cellStyle name="Lien hypertexte visité" xfId="3164" builtinId="9" hidden="1"/>
    <cellStyle name="Lien hypertexte visité" xfId="3162" builtinId="9" hidden="1"/>
    <cellStyle name="Lien hypertexte visité" xfId="3160" builtinId="9" hidden="1"/>
    <cellStyle name="Lien hypertexte visité" xfId="3158" builtinId="9" hidden="1"/>
    <cellStyle name="Lien hypertexte visité" xfId="3156" builtinId="9" hidden="1"/>
    <cellStyle name="Lien hypertexte visité" xfId="3154" builtinId="9" hidden="1"/>
    <cellStyle name="Lien hypertexte visité" xfId="3152" builtinId="9" hidden="1"/>
    <cellStyle name="Lien hypertexte visité" xfId="3150" builtinId="9" hidden="1"/>
    <cellStyle name="Lien hypertexte visité" xfId="3148" builtinId="9" hidden="1"/>
    <cellStyle name="Lien hypertexte visité" xfId="3146" builtinId="9" hidden="1"/>
    <cellStyle name="Lien hypertexte visité" xfId="3144" builtinId="9" hidden="1"/>
    <cellStyle name="Lien hypertexte visité" xfId="3142" builtinId="9" hidden="1"/>
    <cellStyle name="Lien hypertexte visité" xfId="3140" builtinId="9" hidden="1"/>
    <cellStyle name="Lien hypertexte visité" xfId="3138" builtinId="9" hidden="1"/>
    <cellStyle name="Lien hypertexte visité" xfId="3136" builtinId="9" hidden="1"/>
    <cellStyle name="Lien hypertexte visité" xfId="3134" builtinId="9" hidden="1"/>
    <cellStyle name="Lien hypertexte visité" xfId="3132" builtinId="9" hidden="1"/>
    <cellStyle name="Lien hypertexte visité" xfId="3130" builtinId="9" hidden="1"/>
    <cellStyle name="Lien hypertexte visité" xfId="3128" builtinId="9" hidden="1"/>
    <cellStyle name="Lien hypertexte visité" xfId="3126" builtinId="9" hidden="1"/>
    <cellStyle name="Lien hypertexte visité" xfId="3124" builtinId="9" hidden="1"/>
    <cellStyle name="Lien hypertexte visité" xfId="3122" builtinId="9" hidden="1"/>
    <cellStyle name="Lien hypertexte visité" xfId="3120" builtinId="9" hidden="1"/>
    <cellStyle name="Lien hypertexte visité" xfId="3118" builtinId="9" hidden="1"/>
    <cellStyle name="Lien hypertexte visité" xfId="3116" builtinId="9" hidden="1"/>
    <cellStyle name="Lien hypertexte visité" xfId="3114" builtinId="9" hidden="1"/>
    <cellStyle name="Lien hypertexte visité" xfId="3112" builtinId="9" hidden="1"/>
    <cellStyle name="Lien hypertexte visité" xfId="3110" builtinId="9" hidden="1"/>
    <cellStyle name="Lien hypertexte visité" xfId="3108" builtinId="9" hidden="1"/>
    <cellStyle name="Lien hypertexte visité" xfId="3106" builtinId="9" hidden="1"/>
    <cellStyle name="Lien hypertexte visité" xfId="3104" builtinId="9" hidden="1"/>
    <cellStyle name="Lien hypertexte visité" xfId="3102" builtinId="9" hidden="1"/>
    <cellStyle name="Lien hypertexte visité" xfId="3100" builtinId="9" hidden="1"/>
    <cellStyle name="Lien hypertexte visité" xfId="3098" builtinId="9" hidden="1"/>
    <cellStyle name="Lien hypertexte visité" xfId="3096" builtinId="9" hidden="1"/>
    <cellStyle name="Lien hypertexte visité" xfId="3094" builtinId="9" hidden="1"/>
    <cellStyle name="Lien hypertexte visité" xfId="3092" builtinId="9" hidden="1"/>
    <cellStyle name="Lien hypertexte visité" xfId="3090" builtinId="9" hidden="1"/>
    <cellStyle name="Lien hypertexte visité" xfId="3088" builtinId="9" hidden="1"/>
    <cellStyle name="Lien hypertexte visité" xfId="3086" builtinId="9" hidden="1"/>
    <cellStyle name="Lien hypertexte visité" xfId="3084" builtinId="9" hidden="1"/>
    <cellStyle name="Lien hypertexte visité" xfId="3082" builtinId="9" hidden="1"/>
    <cellStyle name="Lien hypertexte visité" xfId="3080" builtinId="9" hidden="1"/>
    <cellStyle name="Lien hypertexte visité" xfId="3078" builtinId="9" hidden="1"/>
    <cellStyle name="Lien hypertexte visité" xfId="3076" builtinId="9" hidden="1"/>
    <cellStyle name="Lien hypertexte visité" xfId="3074" builtinId="9" hidden="1"/>
    <cellStyle name="Lien hypertexte visité" xfId="3072" builtinId="9" hidden="1"/>
    <cellStyle name="Lien hypertexte visité" xfId="3070" builtinId="9" hidden="1"/>
    <cellStyle name="Lien hypertexte visité" xfId="3068" builtinId="9" hidden="1"/>
    <cellStyle name="Lien hypertexte visité" xfId="3066" builtinId="9" hidden="1"/>
    <cellStyle name="Lien hypertexte visité" xfId="3064" builtinId="9" hidden="1"/>
    <cellStyle name="Lien hypertexte visité" xfId="3062" builtinId="9" hidden="1"/>
    <cellStyle name="Lien hypertexte visité" xfId="3060" builtinId="9" hidden="1"/>
    <cellStyle name="Lien hypertexte visité" xfId="3058" builtinId="9" hidden="1"/>
    <cellStyle name="Lien hypertexte visité" xfId="3056" builtinId="9" hidden="1"/>
    <cellStyle name="Lien hypertexte visité" xfId="3054" builtinId="9" hidden="1"/>
    <cellStyle name="Lien hypertexte visité" xfId="3052" builtinId="9" hidden="1"/>
    <cellStyle name="Lien hypertexte visité" xfId="3050" builtinId="9" hidden="1"/>
    <cellStyle name="Lien hypertexte visité" xfId="3048" builtinId="9" hidden="1"/>
    <cellStyle name="Lien hypertexte visité" xfId="3046" builtinId="9" hidden="1"/>
    <cellStyle name="Lien hypertexte visité" xfId="3044" builtinId="9" hidden="1"/>
    <cellStyle name="Lien hypertexte visité" xfId="3042" builtinId="9" hidden="1"/>
    <cellStyle name="Lien hypertexte visité" xfId="3040" builtinId="9" hidden="1"/>
    <cellStyle name="Lien hypertexte visité" xfId="3038" builtinId="9" hidden="1"/>
    <cellStyle name="Lien hypertexte visité" xfId="3036" builtinId="9" hidden="1"/>
    <cellStyle name="Lien hypertexte visité" xfId="3034" builtinId="9" hidden="1"/>
    <cellStyle name="Lien hypertexte visité" xfId="3032" builtinId="9" hidden="1"/>
    <cellStyle name="Lien hypertexte visité" xfId="3030" builtinId="9" hidden="1"/>
    <cellStyle name="Lien hypertexte visité" xfId="3028" builtinId="9" hidden="1"/>
    <cellStyle name="Lien hypertexte visité" xfId="3026" builtinId="9" hidden="1"/>
    <cellStyle name="Lien hypertexte visité" xfId="3024" builtinId="9" hidden="1"/>
    <cellStyle name="Lien hypertexte visité" xfId="3022" builtinId="9" hidden="1"/>
    <cellStyle name="Lien hypertexte visité" xfId="3020" builtinId="9" hidden="1"/>
    <cellStyle name="Lien hypertexte visité" xfId="3018" builtinId="9" hidden="1"/>
    <cellStyle name="Lien hypertexte visité" xfId="3016" builtinId="9" hidden="1"/>
    <cellStyle name="Lien hypertexte visité" xfId="3014" builtinId="9" hidden="1"/>
    <cellStyle name="Lien hypertexte visité" xfId="3012" builtinId="9" hidden="1"/>
    <cellStyle name="Lien hypertexte visité" xfId="3010" builtinId="9" hidden="1"/>
    <cellStyle name="Lien hypertexte visité" xfId="3008" builtinId="9" hidden="1"/>
    <cellStyle name="Lien hypertexte visité" xfId="3006" builtinId="9" hidden="1"/>
    <cellStyle name="Lien hypertexte visité" xfId="3004" builtinId="9" hidden="1"/>
    <cellStyle name="Lien hypertexte visité" xfId="3002" builtinId="9" hidden="1"/>
    <cellStyle name="Lien hypertexte visité" xfId="3000" builtinId="9" hidden="1"/>
    <cellStyle name="Lien hypertexte visité" xfId="2998" builtinId="9" hidden="1"/>
    <cellStyle name="Lien hypertexte visité" xfId="2996" builtinId="9" hidden="1"/>
    <cellStyle name="Lien hypertexte visité" xfId="2994" builtinId="9" hidden="1"/>
    <cellStyle name="Lien hypertexte visité" xfId="2992" builtinId="9" hidden="1"/>
    <cellStyle name="Lien hypertexte visité" xfId="2990" builtinId="9" hidden="1"/>
    <cellStyle name="Lien hypertexte visité" xfId="2988" builtinId="9" hidden="1"/>
    <cellStyle name="Lien hypertexte visité" xfId="2986" builtinId="9" hidden="1"/>
    <cellStyle name="Lien hypertexte visité" xfId="2984" builtinId="9" hidden="1"/>
    <cellStyle name="Lien hypertexte visité" xfId="2982" builtinId="9" hidden="1"/>
    <cellStyle name="Lien hypertexte visité" xfId="2980" builtinId="9" hidden="1"/>
    <cellStyle name="Lien hypertexte visité" xfId="2978" builtinId="9" hidden="1"/>
    <cellStyle name="Lien hypertexte visité" xfId="2976" builtinId="9" hidden="1"/>
    <cellStyle name="Lien hypertexte visité" xfId="2974" builtinId="9" hidden="1"/>
    <cellStyle name="Lien hypertexte visité" xfId="2972" builtinId="9" hidden="1"/>
    <cellStyle name="Lien hypertexte visité" xfId="2970" builtinId="9" hidden="1"/>
    <cellStyle name="Lien hypertexte visité" xfId="2968" builtinId="9" hidden="1"/>
    <cellStyle name="Lien hypertexte visité" xfId="2966" builtinId="9" hidden="1"/>
    <cellStyle name="Lien hypertexte visité" xfId="2964" builtinId="9" hidden="1"/>
    <cellStyle name="Lien hypertexte visité" xfId="2962" builtinId="9" hidden="1"/>
    <cellStyle name="Lien hypertexte visité" xfId="2960" builtinId="9" hidden="1"/>
    <cellStyle name="Lien hypertexte visité" xfId="2958" builtinId="9" hidden="1"/>
    <cellStyle name="Lien hypertexte visité" xfId="2956" builtinId="9" hidden="1"/>
    <cellStyle name="Lien hypertexte visité" xfId="2954" builtinId="9" hidden="1"/>
    <cellStyle name="Lien hypertexte visité" xfId="2952" builtinId="9" hidden="1"/>
    <cellStyle name="Lien hypertexte visité" xfId="2950" builtinId="9" hidden="1"/>
    <cellStyle name="Lien hypertexte visité" xfId="2948" builtinId="9" hidden="1"/>
    <cellStyle name="Lien hypertexte visité" xfId="2946" builtinId="9" hidden="1"/>
    <cellStyle name="Lien hypertexte visité" xfId="2944" builtinId="9" hidden="1"/>
    <cellStyle name="Lien hypertexte visité" xfId="2942" builtinId="9" hidden="1"/>
    <cellStyle name="Lien hypertexte visité" xfId="2940" builtinId="9" hidden="1"/>
    <cellStyle name="Lien hypertexte visité" xfId="2938" builtinId="9" hidden="1"/>
    <cellStyle name="Lien hypertexte visité" xfId="2936" builtinId="9" hidden="1"/>
    <cellStyle name="Lien hypertexte visité" xfId="2934" builtinId="9" hidden="1"/>
    <cellStyle name="Lien hypertexte visité" xfId="2932" builtinId="9" hidden="1"/>
    <cellStyle name="Lien hypertexte visité" xfId="2930" builtinId="9" hidden="1"/>
    <cellStyle name="Lien hypertexte visité" xfId="2928" builtinId="9" hidden="1"/>
    <cellStyle name="Lien hypertexte visité" xfId="2926" builtinId="9" hidden="1"/>
    <cellStyle name="Lien hypertexte visité" xfId="2924" builtinId="9" hidden="1"/>
    <cellStyle name="Lien hypertexte visité" xfId="2922" builtinId="9" hidden="1"/>
    <cellStyle name="Lien hypertexte visité" xfId="2920" builtinId="9" hidden="1"/>
    <cellStyle name="Lien hypertexte visité" xfId="2918" builtinId="9" hidden="1"/>
    <cellStyle name="Lien hypertexte visité" xfId="2916" builtinId="9" hidden="1"/>
    <cellStyle name="Lien hypertexte visité" xfId="2914" builtinId="9" hidden="1"/>
    <cellStyle name="Lien hypertexte visité" xfId="2912" builtinId="9" hidden="1"/>
    <cellStyle name="Lien hypertexte visité" xfId="2910" builtinId="9" hidden="1"/>
    <cellStyle name="Lien hypertexte visité" xfId="2908" builtinId="9" hidden="1"/>
    <cellStyle name="Lien hypertexte visité" xfId="2906" builtinId="9" hidden="1"/>
    <cellStyle name="Lien hypertexte visité" xfId="2904" builtinId="9" hidden="1"/>
    <cellStyle name="Lien hypertexte visité" xfId="2902" builtinId="9" hidden="1"/>
    <cellStyle name="Lien hypertexte visité" xfId="2900" builtinId="9" hidden="1"/>
    <cellStyle name="Lien hypertexte visité" xfId="2898" builtinId="9" hidden="1"/>
    <cellStyle name="Lien hypertexte visité" xfId="2896" builtinId="9" hidden="1"/>
    <cellStyle name="Lien hypertexte visité" xfId="2894" builtinId="9" hidden="1"/>
    <cellStyle name="Lien hypertexte visité" xfId="2892" builtinId="9" hidden="1"/>
    <cellStyle name="Lien hypertexte visité" xfId="2890" builtinId="9" hidden="1"/>
    <cellStyle name="Lien hypertexte visité" xfId="2888" builtinId="9" hidden="1"/>
    <cellStyle name="Lien hypertexte visité" xfId="2886" builtinId="9" hidden="1"/>
    <cellStyle name="Lien hypertexte visité" xfId="2884" builtinId="9" hidden="1"/>
    <cellStyle name="Lien hypertexte visité" xfId="2882" builtinId="9" hidden="1"/>
    <cellStyle name="Lien hypertexte visité" xfId="2880" builtinId="9" hidden="1"/>
    <cellStyle name="Lien hypertexte visité" xfId="2878" builtinId="9" hidden="1"/>
    <cellStyle name="Lien hypertexte visité" xfId="2876" builtinId="9" hidden="1"/>
    <cellStyle name="Lien hypertexte visité" xfId="2874" builtinId="9" hidden="1"/>
    <cellStyle name="Lien hypertexte visité" xfId="2872" builtinId="9" hidden="1"/>
    <cellStyle name="Lien hypertexte visité" xfId="2870" builtinId="9" hidden="1"/>
    <cellStyle name="Lien hypertexte visité" xfId="2868" builtinId="9" hidden="1"/>
    <cellStyle name="Lien hypertexte visité" xfId="2866" builtinId="9" hidden="1"/>
    <cellStyle name="Lien hypertexte visité" xfId="2864" builtinId="9" hidden="1"/>
    <cellStyle name="Lien hypertexte visité" xfId="2862" builtinId="9" hidden="1"/>
    <cellStyle name="Lien hypertexte visité" xfId="2860" builtinId="9" hidden="1"/>
    <cellStyle name="Lien hypertexte visité" xfId="2858" builtinId="9" hidden="1"/>
    <cellStyle name="Lien hypertexte visité" xfId="2856" builtinId="9" hidden="1"/>
    <cellStyle name="Lien hypertexte visité" xfId="2854" builtinId="9" hidden="1"/>
    <cellStyle name="Lien hypertexte visité" xfId="2852" builtinId="9" hidden="1"/>
    <cellStyle name="Lien hypertexte visité" xfId="2850" builtinId="9" hidden="1"/>
    <cellStyle name="Lien hypertexte visité" xfId="2848" builtinId="9" hidden="1"/>
    <cellStyle name="Lien hypertexte visité" xfId="2846" builtinId="9" hidden="1"/>
    <cellStyle name="Lien hypertexte visité" xfId="2844" builtinId="9" hidden="1"/>
    <cellStyle name="Lien hypertexte visité" xfId="2842" builtinId="9" hidden="1"/>
    <cellStyle name="Lien hypertexte visité" xfId="2840" builtinId="9" hidden="1"/>
    <cellStyle name="Lien hypertexte visité" xfId="2838" builtinId="9" hidden="1"/>
    <cellStyle name="Lien hypertexte visité" xfId="2836" builtinId="9" hidden="1"/>
    <cellStyle name="Lien hypertexte visité" xfId="2834" builtinId="9" hidden="1"/>
    <cellStyle name="Lien hypertexte visité" xfId="2832" builtinId="9" hidden="1"/>
    <cellStyle name="Lien hypertexte visité" xfId="2830" builtinId="9" hidden="1"/>
    <cellStyle name="Lien hypertexte visité" xfId="2828" builtinId="9" hidden="1"/>
    <cellStyle name="Lien hypertexte visité" xfId="2826" builtinId="9" hidden="1"/>
    <cellStyle name="Lien hypertexte visité" xfId="2824" builtinId="9" hidden="1"/>
    <cellStyle name="Lien hypertexte visité" xfId="2822" builtinId="9" hidden="1"/>
    <cellStyle name="Lien hypertexte visité" xfId="2820" builtinId="9" hidden="1"/>
    <cellStyle name="Lien hypertexte visité" xfId="2818" builtinId="9" hidden="1"/>
    <cellStyle name="Lien hypertexte visité" xfId="2816" builtinId="9" hidden="1"/>
    <cellStyle name="Lien hypertexte visité" xfId="2814" builtinId="9" hidden="1"/>
    <cellStyle name="Lien hypertexte visité" xfId="2812" builtinId="9" hidden="1"/>
    <cellStyle name="Lien hypertexte visité" xfId="2810" builtinId="9" hidden="1"/>
    <cellStyle name="Lien hypertexte visité" xfId="2808" builtinId="9" hidden="1"/>
    <cellStyle name="Lien hypertexte visité" xfId="2806" builtinId="9" hidden="1"/>
    <cellStyle name="Lien hypertexte visité" xfId="2804" builtinId="9" hidden="1"/>
    <cellStyle name="Lien hypertexte visité" xfId="2802" builtinId="9" hidden="1"/>
    <cellStyle name="Lien hypertexte visité" xfId="2800" builtinId="9" hidden="1"/>
    <cellStyle name="Lien hypertexte visité" xfId="2798" builtinId="9" hidden="1"/>
    <cellStyle name="Lien hypertexte visité" xfId="2796" builtinId="9" hidden="1"/>
    <cellStyle name="Lien hypertexte visité" xfId="2794" builtinId="9" hidden="1"/>
    <cellStyle name="Lien hypertexte visité" xfId="2792" builtinId="9" hidden="1"/>
    <cellStyle name="Lien hypertexte visité" xfId="2790" builtinId="9" hidden="1"/>
    <cellStyle name="Lien hypertexte visité" xfId="2788" builtinId="9" hidden="1"/>
    <cellStyle name="Lien hypertexte visité" xfId="2786" builtinId="9" hidden="1"/>
    <cellStyle name="Lien hypertexte visité" xfId="2784" builtinId="9" hidden="1"/>
    <cellStyle name="Lien hypertexte visité" xfId="2782" builtinId="9" hidden="1"/>
    <cellStyle name="Lien hypertexte visité" xfId="2780" builtinId="9" hidden="1"/>
    <cellStyle name="Lien hypertexte visité" xfId="2778" builtinId="9" hidden="1"/>
    <cellStyle name="Lien hypertexte visité" xfId="2776" builtinId="9" hidden="1"/>
    <cellStyle name="Lien hypertexte visité" xfId="2774" builtinId="9" hidden="1"/>
    <cellStyle name="Lien hypertexte visité" xfId="2772" builtinId="9" hidden="1"/>
    <cellStyle name="Lien hypertexte visité" xfId="2770" builtinId="9" hidden="1"/>
    <cellStyle name="Lien hypertexte visité" xfId="2768" builtinId="9" hidden="1"/>
    <cellStyle name="Lien hypertexte visité" xfId="2766" builtinId="9" hidden="1"/>
    <cellStyle name="Lien hypertexte visité" xfId="2764" builtinId="9" hidden="1"/>
    <cellStyle name="Lien hypertexte visité" xfId="2762" builtinId="9" hidden="1"/>
    <cellStyle name="Lien hypertexte visité" xfId="2760" builtinId="9" hidden="1"/>
    <cellStyle name="Lien hypertexte visité" xfId="2758" builtinId="9" hidden="1"/>
    <cellStyle name="Lien hypertexte visité" xfId="2756" builtinId="9" hidden="1"/>
    <cellStyle name="Lien hypertexte visité" xfId="2754" builtinId="9" hidden="1"/>
    <cellStyle name="Lien hypertexte visité" xfId="2752" builtinId="9" hidden="1"/>
    <cellStyle name="Lien hypertexte visité" xfId="2750" builtinId="9" hidden="1"/>
    <cellStyle name="Lien hypertexte visité" xfId="2748" builtinId="9" hidden="1"/>
    <cellStyle name="Lien hypertexte visité" xfId="2746" builtinId="9" hidden="1"/>
    <cellStyle name="Lien hypertexte visité" xfId="2744" builtinId="9" hidden="1"/>
    <cellStyle name="Lien hypertexte visité" xfId="2742" builtinId="9" hidden="1"/>
    <cellStyle name="Lien hypertexte visité" xfId="2740" builtinId="9" hidden="1"/>
    <cellStyle name="Lien hypertexte visité" xfId="2738" builtinId="9" hidden="1"/>
    <cellStyle name="Lien hypertexte visité" xfId="2736" builtinId="9" hidden="1"/>
    <cellStyle name="Lien hypertexte visité" xfId="2734" builtinId="9" hidden="1"/>
    <cellStyle name="Lien hypertexte visité" xfId="2732" builtinId="9" hidden="1"/>
    <cellStyle name="Lien hypertexte visité" xfId="2730" builtinId="9" hidden="1"/>
    <cellStyle name="Lien hypertexte visité" xfId="2728" builtinId="9" hidden="1"/>
    <cellStyle name="Lien hypertexte visité" xfId="2726" builtinId="9" hidden="1"/>
    <cellStyle name="Lien hypertexte visité" xfId="2724" builtinId="9" hidden="1"/>
    <cellStyle name="Lien hypertexte visité" xfId="2722" builtinId="9" hidden="1"/>
    <cellStyle name="Lien hypertexte visité" xfId="2720" builtinId="9" hidden="1"/>
    <cellStyle name="Lien hypertexte visité" xfId="2718" builtinId="9" hidden="1"/>
    <cellStyle name="Lien hypertexte visité" xfId="2716" builtinId="9" hidden="1"/>
    <cellStyle name="Lien hypertexte visité" xfId="2714" builtinId="9" hidden="1"/>
    <cellStyle name="Lien hypertexte visité" xfId="2712" builtinId="9" hidden="1"/>
    <cellStyle name="Lien hypertexte visité" xfId="2710" builtinId="9" hidden="1"/>
    <cellStyle name="Lien hypertexte visité" xfId="2708" builtinId="9" hidden="1"/>
    <cellStyle name="Lien hypertexte visité" xfId="2706" builtinId="9" hidden="1"/>
    <cellStyle name="Lien hypertexte visité" xfId="2704" builtinId="9" hidden="1"/>
    <cellStyle name="Lien hypertexte visité" xfId="2702" builtinId="9" hidden="1"/>
    <cellStyle name="Lien hypertexte visité" xfId="2700" builtinId="9" hidden="1"/>
    <cellStyle name="Lien hypertexte visité" xfId="2698" builtinId="9" hidden="1"/>
    <cellStyle name="Lien hypertexte visité" xfId="2696" builtinId="9" hidden="1"/>
    <cellStyle name="Lien hypertexte visité" xfId="2694" builtinId="9" hidden="1"/>
    <cellStyle name="Lien hypertexte visité" xfId="2692" builtinId="9" hidden="1"/>
    <cellStyle name="Lien hypertexte visité" xfId="2690" builtinId="9" hidden="1"/>
    <cellStyle name="Lien hypertexte visité" xfId="2688" builtinId="9" hidden="1"/>
    <cellStyle name="Lien hypertexte visité" xfId="2686" builtinId="9" hidden="1"/>
    <cellStyle name="Lien hypertexte visité" xfId="2684" builtinId="9" hidden="1"/>
    <cellStyle name="Lien hypertexte visité" xfId="2682" builtinId="9" hidden="1"/>
    <cellStyle name="Lien hypertexte visité" xfId="2680" builtinId="9" hidden="1"/>
    <cellStyle name="Lien hypertexte visité" xfId="2678" builtinId="9" hidden="1"/>
    <cellStyle name="Lien hypertexte visité" xfId="2676" builtinId="9" hidden="1"/>
    <cellStyle name="Lien hypertexte visité" xfId="2674" builtinId="9" hidden="1"/>
    <cellStyle name="Lien hypertexte visité" xfId="2672" builtinId="9" hidden="1"/>
    <cellStyle name="Lien hypertexte visité" xfId="2670" builtinId="9" hidden="1"/>
    <cellStyle name="Lien hypertexte visité" xfId="2668" builtinId="9" hidden="1"/>
    <cellStyle name="Lien hypertexte visité" xfId="2666" builtinId="9" hidden="1"/>
    <cellStyle name="Lien hypertexte visité" xfId="2664" builtinId="9" hidden="1"/>
    <cellStyle name="Lien hypertexte visité" xfId="2662" builtinId="9" hidden="1"/>
    <cellStyle name="Lien hypertexte visité" xfId="2660" builtinId="9" hidden="1"/>
    <cellStyle name="Lien hypertexte visité" xfId="2658" builtinId="9" hidden="1"/>
    <cellStyle name="Lien hypertexte visité" xfId="2656" builtinId="9" hidden="1"/>
    <cellStyle name="Lien hypertexte visité" xfId="2654" builtinId="9" hidden="1"/>
    <cellStyle name="Lien hypertexte visité" xfId="2652" builtinId="9" hidden="1"/>
    <cellStyle name="Lien hypertexte visité" xfId="2650" builtinId="9" hidden="1"/>
    <cellStyle name="Lien hypertexte visité" xfId="2648" builtinId="9" hidden="1"/>
    <cellStyle name="Lien hypertexte visité" xfId="2646" builtinId="9" hidden="1"/>
    <cellStyle name="Lien hypertexte visité" xfId="2644" builtinId="9" hidden="1"/>
    <cellStyle name="Lien hypertexte visité" xfId="2642" builtinId="9" hidden="1"/>
    <cellStyle name="Lien hypertexte visité" xfId="2640" builtinId="9" hidden="1"/>
    <cellStyle name="Lien hypertexte visité" xfId="2638" builtinId="9" hidden="1"/>
    <cellStyle name="Lien hypertexte visité" xfId="2636" builtinId="9" hidden="1"/>
    <cellStyle name="Lien hypertexte visité" xfId="2634" builtinId="9" hidden="1"/>
    <cellStyle name="Lien hypertexte visité" xfId="2632" builtinId="9" hidden="1"/>
    <cellStyle name="Lien hypertexte visité" xfId="2630" builtinId="9" hidden="1"/>
    <cellStyle name="Lien hypertexte visité" xfId="2628" builtinId="9" hidden="1"/>
    <cellStyle name="Lien hypertexte visité" xfId="2626" builtinId="9" hidden="1"/>
    <cellStyle name="Lien hypertexte visité" xfId="2624" builtinId="9" hidden="1"/>
    <cellStyle name="Lien hypertexte visité" xfId="2622" builtinId="9" hidden="1"/>
    <cellStyle name="Lien hypertexte visité" xfId="2620" builtinId="9" hidden="1"/>
    <cellStyle name="Lien hypertexte visité" xfId="2618" builtinId="9" hidden="1"/>
    <cellStyle name="Lien hypertexte visité" xfId="2616" builtinId="9" hidden="1"/>
    <cellStyle name="Lien hypertexte visité" xfId="2614" builtinId="9" hidden="1"/>
    <cellStyle name="Lien hypertexte visité" xfId="2612" builtinId="9" hidden="1"/>
    <cellStyle name="Lien hypertexte visité" xfId="2610" builtinId="9" hidden="1"/>
    <cellStyle name="Lien hypertexte visité" xfId="2608" builtinId="9" hidden="1"/>
    <cellStyle name="Lien hypertexte visité" xfId="2606" builtinId="9" hidden="1"/>
    <cellStyle name="Lien hypertexte visité" xfId="2604" builtinId="9" hidden="1"/>
    <cellStyle name="Lien hypertexte visité" xfId="2602" builtinId="9" hidden="1"/>
    <cellStyle name="Lien hypertexte visité" xfId="2600" builtinId="9" hidden="1"/>
    <cellStyle name="Lien hypertexte visité" xfId="2598" builtinId="9" hidden="1"/>
    <cellStyle name="Lien hypertexte visité" xfId="2596" builtinId="9" hidden="1"/>
    <cellStyle name="Lien hypertexte visité" xfId="2594" builtinId="9" hidden="1"/>
    <cellStyle name="Lien hypertexte visité" xfId="2592" builtinId="9" hidden="1"/>
    <cellStyle name="Lien hypertexte visité" xfId="2590" builtinId="9" hidden="1"/>
    <cellStyle name="Lien hypertexte visité" xfId="2588" builtinId="9" hidden="1"/>
    <cellStyle name="Lien hypertexte visité" xfId="2586" builtinId="9" hidden="1"/>
    <cellStyle name="Lien hypertexte visité" xfId="2584" builtinId="9" hidden="1"/>
    <cellStyle name="Lien hypertexte visité" xfId="2582" builtinId="9" hidden="1"/>
    <cellStyle name="Lien hypertexte visité" xfId="2580" builtinId="9" hidden="1"/>
    <cellStyle name="Lien hypertexte visité" xfId="2578" builtinId="9" hidden="1"/>
    <cellStyle name="Lien hypertexte visité" xfId="2576" builtinId="9" hidden="1"/>
    <cellStyle name="Lien hypertexte visité" xfId="2574" builtinId="9" hidden="1"/>
    <cellStyle name="Lien hypertexte visité" xfId="2572" builtinId="9" hidden="1"/>
    <cellStyle name="Lien hypertexte visité" xfId="2570" builtinId="9" hidden="1"/>
    <cellStyle name="Lien hypertexte visité" xfId="2568" builtinId="9" hidden="1"/>
    <cellStyle name="Lien hypertexte visité" xfId="2566" builtinId="9" hidden="1"/>
    <cellStyle name="Lien hypertexte visité" xfId="2564" builtinId="9" hidden="1"/>
    <cellStyle name="Lien hypertexte visité" xfId="2562" builtinId="9" hidden="1"/>
    <cellStyle name="Lien hypertexte visité" xfId="2560" builtinId="9" hidden="1"/>
    <cellStyle name="Lien hypertexte visité" xfId="2558" builtinId="9" hidden="1"/>
    <cellStyle name="Lien hypertexte visité" xfId="2556" builtinId="9" hidden="1"/>
    <cellStyle name="Lien hypertexte visité" xfId="2554" builtinId="9" hidden="1"/>
    <cellStyle name="Lien hypertexte visité" xfId="2552" builtinId="9" hidden="1"/>
    <cellStyle name="Lien hypertexte visité" xfId="2550" builtinId="9" hidden="1"/>
    <cellStyle name="Lien hypertexte visité" xfId="2548" builtinId="9" hidden="1"/>
    <cellStyle name="Lien hypertexte visité" xfId="2546" builtinId="9" hidden="1"/>
    <cellStyle name="Lien hypertexte visité" xfId="2544" builtinId="9" hidden="1"/>
    <cellStyle name="Lien hypertexte visité" xfId="2542" builtinId="9" hidden="1"/>
    <cellStyle name="Lien hypertexte visité" xfId="2540" builtinId="9" hidden="1"/>
    <cellStyle name="Lien hypertexte visité" xfId="2538" builtinId="9" hidden="1"/>
    <cellStyle name="Lien hypertexte visité" xfId="2536" builtinId="9" hidden="1"/>
    <cellStyle name="Lien hypertexte visité" xfId="2534" builtinId="9" hidden="1"/>
    <cellStyle name="Lien hypertexte visité" xfId="2532" builtinId="9" hidden="1"/>
    <cellStyle name="Lien hypertexte visité" xfId="2530" builtinId="9" hidden="1"/>
    <cellStyle name="Lien hypertexte visité" xfId="2528" builtinId="9" hidden="1"/>
    <cellStyle name="Lien hypertexte visité" xfId="2526" builtinId="9" hidden="1"/>
    <cellStyle name="Lien hypertexte visité" xfId="2524" builtinId="9" hidden="1"/>
    <cellStyle name="Lien hypertexte visité" xfId="2522" builtinId="9" hidden="1"/>
    <cellStyle name="Lien hypertexte visité" xfId="2520" builtinId="9" hidden="1"/>
    <cellStyle name="Lien hypertexte visité" xfId="2518" builtinId="9" hidden="1"/>
    <cellStyle name="Lien hypertexte visité" xfId="2516" builtinId="9" hidden="1"/>
    <cellStyle name="Lien hypertexte visité" xfId="2514" builtinId="9" hidden="1"/>
    <cellStyle name="Lien hypertexte visité" xfId="2512" builtinId="9" hidden="1"/>
    <cellStyle name="Lien hypertexte visité" xfId="2510" builtinId="9" hidden="1"/>
    <cellStyle name="Lien hypertexte visité" xfId="2508" builtinId="9" hidden="1"/>
    <cellStyle name="Lien hypertexte visité" xfId="2506" builtinId="9" hidden="1"/>
    <cellStyle name="Lien hypertexte visité" xfId="2504" builtinId="9" hidden="1"/>
    <cellStyle name="Lien hypertexte visité" xfId="2502" builtinId="9" hidden="1"/>
    <cellStyle name="Lien hypertexte visité" xfId="2500" builtinId="9" hidden="1"/>
    <cellStyle name="Lien hypertexte visité" xfId="2498" builtinId="9" hidden="1"/>
    <cellStyle name="Lien hypertexte visité" xfId="2496" builtinId="9" hidden="1"/>
    <cellStyle name="Lien hypertexte visité" xfId="2494" builtinId="9" hidden="1"/>
    <cellStyle name="Lien hypertexte visité" xfId="2492" builtinId="9" hidden="1"/>
    <cellStyle name="Lien hypertexte visité" xfId="2490" builtinId="9" hidden="1"/>
    <cellStyle name="Lien hypertexte visité" xfId="2488" builtinId="9" hidden="1"/>
    <cellStyle name="Lien hypertexte visité" xfId="2486" builtinId="9" hidden="1"/>
    <cellStyle name="Lien hypertexte visité" xfId="2484" builtinId="9" hidden="1"/>
    <cellStyle name="Lien hypertexte visité" xfId="2482" builtinId="9" hidden="1"/>
    <cellStyle name="Lien hypertexte visité" xfId="2480" builtinId="9" hidden="1"/>
    <cellStyle name="Lien hypertexte visité" xfId="2478" builtinId="9" hidden="1"/>
    <cellStyle name="Lien hypertexte visité" xfId="2476" builtinId="9" hidden="1"/>
    <cellStyle name="Lien hypertexte visité" xfId="2474" builtinId="9" hidden="1"/>
    <cellStyle name="Lien hypertexte visité" xfId="2472" builtinId="9" hidden="1"/>
    <cellStyle name="Lien hypertexte visité" xfId="2470" builtinId="9" hidden="1"/>
    <cellStyle name="Lien hypertexte visité" xfId="2468" builtinId="9" hidden="1"/>
    <cellStyle name="Lien hypertexte visité" xfId="2466" builtinId="9" hidden="1"/>
    <cellStyle name="Lien hypertexte visité" xfId="2464" builtinId="9" hidden="1"/>
    <cellStyle name="Lien hypertexte visité" xfId="2462" builtinId="9" hidden="1"/>
    <cellStyle name="Lien hypertexte visité" xfId="2460" builtinId="9" hidden="1"/>
    <cellStyle name="Lien hypertexte visité" xfId="2458" builtinId="9" hidden="1"/>
    <cellStyle name="Lien hypertexte visité" xfId="2456" builtinId="9" hidden="1"/>
    <cellStyle name="Lien hypertexte visité" xfId="2454" builtinId="9" hidden="1"/>
    <cellStyle name="Lien hypertexte visité" xfId="2452" builtinId="9" hidden="1"/>
    <cellStyle name="Lien hypertexte visité" xfId="2450" builtinId="9" hidden="1"/>
    <cellStyle name="Lien hypertexte visité" xfId="2448" builtinId="9" hidden="1"/>
    <cellStyle name="Lien hypertexte visité" xfId="2446" builtinId="9" hidden="1"/>
    <cellStyle name="Lien hypertexte visité" xfId="2444" builtinId="9" hidden="1"/>
    <cellStyle name="Lien hypertexte visité" xfId="2442" builtinId="9" hidden="1"/>
    <cellStyle name="Lien hypertexte visité" xfId="2440" builtinId="9" hidden="1"/>
    <cellStyle name="Lien hypertexte visité" xfId="2438" builtinId="9" hidden="1"/>
    <cellStyle name="Lien hypertexte visité" xfId="2436" builtinId="9" hidden="1"/>
    <cellStyle name="Lien hypertexte visité" xfId="2434" builtinId="9" hidden="1"/>
    <cellStyle name="Lien hypertexte visité" xfId="2432" builtinId="9" hidden="1"/>
    <cellStyle name="Lien hypertexte visité" xfId="2430" builtinId="9" hidden="1"/>
    <cellStyle name="Lien hypertexte visité" xfId="2428" builtinId="9" hidden="1"/>
    <cellStyle name="Lien hypertexte visité" xfId="2426" builtinId="9" hidden="1"/>
    <cellStyle name="Lien hypertexte visité" xfId="2424" builtinId="9" hidden="1"/>
    <cellStyle name="Lien hypertexte visité" xfId="2422" builtinId="9" hidden="1"/>
    <cellStyle name="Lien hypertexte visité" xfId="2420" builtinId="9" hidden="1"/>
    <cellStyle name="Lien hypertexte visité" xfId="2418" builtinId="9" hidden="1"/>
    <cellStyle name="Lien hypertexte visité" xfId="2416" builtinId="9" hidden="1"/>
    <cellStyle name="Lien hypertexte visité" xfId="2414" builtinId="9" hidden="1"/>
    <cellStyle name="Lien hypertexte visité" xfId="2412" builtinId="9" hidden="1"/>
    <cellStyle name="Lien hypertexte visité" xfId="2410" builtinId="9" hidden="1"/>
    <cellStyle name="Lien hypertexte visité" xfId="2408" builtinId="9" hidden="1"/>
    <cellStyle name="Lien hypertexte visité" xfId="2406" builtinId="9" hidden="1"/>
    <cellStyle name="Lien hypertexte visité" xfId="2404" builtinId="9" hidden="1"/>
    <cellStyle name="Lien hypertexte visité" xfId="2402" builtinId="9" hidden="1"/>
    <cellStyle name="Lien hypertexte visité" xfId="2400" builtinId="9" hidden="1"/>
    <cellStyle name="Lien hypertexte visité" xfId="2398" builtinId="9" hidden="1"/>
    <cellStyle name="Lien hypertexte visité" xfId="2396" builtinId="9" hidden="1"/>
    <cellStyle name="Lien hypertexte visité" xfId="2394" builtinId="9" hidden="1"/>
    <cellStyle name="Lien hypertexte visité" xfId="2392" builtinId="9" hidden="1"/>
    <cellStyle name="Lien hypertexte visité" xfId="2390" builtinId="9" hidden="1"/>
    <cellStyle name="Lien hypertexte visité" xfId="2388" builtinId="9" hidden="1"/>
    <cellStyle name="Lien hypertexte visité" xfId="2386" builtinId="9" hidden="1"/>
    <cellStyle name="Lien hypertexte visité" xfId="2384" builtinId="9" hidden="1"/>
    <cellStyle name="Lien hypertexte visité" xfId="2382" builtinId="9" hidden="1"/>
    <cellStyle name="Lien hypertexte visité" xfId="2380" builtinId="9" hidden="1"/>
    <cellStyle name="Lien hypertexte visité" xfId="2378" builtinId="9" hidden="1"/>
    <cellStyle name="Lien hypertexte visité" xfId="2376" builtinId="9" hidden="1"/>
    <cellStyle name="Lien hypertexte visité" xfId="2374" builtinId="9" hidden="1"/>
    <cellStyle name="Lien hypertexte visité" xfId="2372" builtinId="9" hidden="1"/>
    <cellStyle name="Lien hypertexte visité" xfId="2370" builtinId="9" hidden="1"/>
    <cellStyle name="Lien hypertexte visité" xfId="2368" builtinId="9" hidden="1"/>
    <cellStyle name="Lien hypertexte visité" xfId="2366" builtinId="9" hidden="1"/>
    <cellStyle name="Lien hypertexte visité" xfId="2364" builtinId="9" hidden="1"/>
    <cellStyle name="Lien hypertexte visité" xfId="2362" builtinId="9" hidden="1"/>
    <cellStyle name="Lien hypertexte visité" xfId="2360" builtinId="9" hidden="1"/>
    <cellStyle name="Lien hypertexte visité" xfId="2358" builtinId="9" hidden="1"/>
    <cellStyle name="Lien hypertexte visité" xfId="2356" builtinId="9" hidden="1"/>
    <cellStyle name="Lien hypertexte visité" xfId="2354" builtinId="9" hidden="1"/>
    <cellStyle name="Lien hypertexte visité" xfId="2352" builtinId="9" hidden="1"/>
    <cellStyle name="Lien hypertexte visité" xfId="2350" builtinId="9" hidden="1"/>
    <cellStyle name="Lien hypertexte visité" xfId="2348" builtinId="9" hidden="1"/>
    <cellStyle name="Lien hypertexte visité" xfId="2346" builtinId="9" hidden="1"/>
    <cellStyle name="Lien hypertexte visité" xfId="2344" builtinId="9" hidden="1"/>
    <cellStyle name="Lien hypertexte visité" xfId="2342" builtinId="9" hidden="1"/>
    <cellStyle name="Lien hypertexte visité" xfId="2340" builtinId="9" hidden="1"/>
    <cellStyle name="Lien hypertexte visité" xfId="2338" builtinId="9" hidden="1"/>
    <cellStyle name="Lien hypertexte visité" xfId="2336" builtinId="9" hidden="1"/>
    <cellStyle name="Lien hypertexte visité" xfId="2334" builtinId="9" hidden="1"/>
    <cellStyle name="Lien hypertexte visité" xfId="2332" builtinId="9" hidden="1"/>
    <cellStyle name="Lien hypertexte visité" xfId="2330" builtinId="9" hidden="1"/>
    <cellStyle name="Lien hypertexte visité" xfId="2328" builtinId="9" hidden="1"/>
    <cellStyle name="Lien hypertexte visité" xfId="2326" builtinId="9" hidden="1"/>
    <cellStyle name="Lien hypertexte visité" xfId="2324" builtinId="9" hidden="1"/>
    <cellStyle name="Lien hypertexte visité" xfId="2322" builtinId="9" hidden="1"/>
    <cellStyle name="Lien hypertexte visité" xfId="2320" builtinId="9" hidden="1"/>
    <cellStyle name="Lien hypertexte visité" xfId="2318" builtinId="9" hidden="1"/>
    <cellStyle name="Lien hypertexte visité" xfId="2316" builtinId="9" hidden="1"/>
    <cellStyle name="Lien hypertexte visité" xfId="2314" builtinId="9" hidden="1"/>
    <cellStyle name="Lien hypertexte visité" xfId="2312" builtinId="9" hidden="1"/>
    <cellStyle name="Lien hypertexte visité" xfId="2310" builtinId="9" hidden="1"/>
    <cellStyle name="Lien hypertexte visité" xfId="2308" builtinId="9" hidden="1"/>
    <cellStyle name="Lien hypertexte visité" xfId="2306" builtinId="9" hidden="1"/>
    <cellStyle name="Lien hypertexte visité" xfId="2304" builtinId="9" hidden="1"/>
    <cellStyle name="Lien hypertexte visité" xfId="2302" builtinId="9" hidden="1"/>
    <cellStyle name="Lien hypertexte visité" xfId="2300" builtinId="9" hidden="1"/>
    <cellStyle name="Lien hypertexte visité" xfId="2298" builtinId="9" hidden="1"/>
    <cellStyle name="Lien hypertexte visité" xfId="2296" builtinId="9" hidden="1"/>
    <cellStyle name="Lien hypertexte visité" xfId="2294" builtinId="9" hidden="1"/>
    <cellStyle name="Lien hypertexte visité" xfId="2292" builtinId="9" hidden="1"/>
    <cellStyle name="Lien hypertexte visité" xfId="2290" builtinId="9" hidden="1"/>
    <cellStyle name="Lien hypertexte visité" xfId="2288" builtinId="9" hidden="1"/>
    <cellStyle name="Lien hypertexte visité" xfId="2286" builtinId="9" hidden="1"/>
    <cellStyle name="Lien hypertexte visité" xfId="2284" builtinId="9" hidden="1"/>
    <cellStyle name="Lien hypertexte visité" xfId="2282" builtinId="9" hidden="1"/>
    <cellStyle name="Lien hypertexte visité" xfId="2280" builtinId="9" hidden="1"/>
    <cellStyle name="Lien hypertexte visité" xfId="2278" builtinId="9" hidden="1"/>
    <cellStyle name="Lien hypertexte visité" xfId="2276" builtinId="9" hidden="1"/>
    <cellStyle name="Lien hypertexte visité" xfId="2274" builtinId="9" hidden="1"/>
    <cellStyle name="Lien hypertexte visité" xfId="2272" builtinId="9" hidden="1"/>
    <cellStyle name="Lien hypertexte visité" xfId="2270" builtinId="9" hidden="1"/>
    <cellStyle name="Lien hypertexte visité" xfId="2268" builtinId="9" hidden="1"/>
    <cellStyle name="Lien hypertexte visité" xfId="2266" builtinId="9" hidden="1"/>
    <cellStyle name="Lien hypertexte visité" xfId="2264" builtinId="9" hidden="1"/>
    <cellStyle name="Lien hypertexte visité" xfId="2262" builtinId="9" hidden="1"/>
    <cellStyle name="Lien hypertexte visité" xfId="2260" builtinId="9" hidden="1"/>
    <cellStyle name="Lien hypertexte visité" xfId="2258" builtinId="9" hidden="1"/>
    <cellStyle name="Lien hypertexte visité" xfId="2256" builtinId="9" hidden="1"/>
    <cellStyle name="Lien hypertexte visité" xfId="2254" builtinId="9" hidden="1"/>
    <cellStyle name="Lien hypertexte visité" xfId="2252" builtinId="9" hidden="1"/>
    <cellStyle name="Lien hypertexte visité" xfId="2250" builtinId="9" hidden="1"/>
    <cellStyle name="Lien hypertexte visité" xfId="2248" builtinId="9" hidden="1"/>
    <cellStyle name="Lien hypertexte visité" xfId="2246" builtinId="9" hidden="1"/>
    <cellStyle name="Lien hypertexte visité" xfId="2244" builtinId="9" hidden="1"/>
    <cellStyle name="Lien hypertexte visité" xfId="2242" builtinId="9" hidden="1"/>
    <cellStyle name="Lien hypertexte visité" xfId="2240" builtinId="9" hidden="1"/>
    <cellStyle name="Lien hypertexte visité" xfId="2238" builtinId="9" hidden="1"/>
    <cellStyle name="Lien hypertexte visité" xfId="2236" builtinId="9" hidden="1"/>
    <cellStyle name="Lien hypertexte visité" xfId="2234" builtinId="9" hidden="1"/>
    <cellStyle name="Lien hypertexte visité" xfId="2232" builtinId="9" hidden="1"/>
    <cellStyle name="Lien hypertexte visité" xfId="2230" builtinId="9" hidden="1"/>
    <cellStyle name="Lien hypertexte visité" xfId="2228" builtinId="9" hidden="1"/>
    <cellStyle name="Lien hypertexte visité" xfId="2226" builtinId="9" hidden="1"/>
    <cellStyle name="Lien hypertexte visité" xfId="2224" builtinId="9" hidden="1"/>
    <cellStyle name="Lien hypertexte visité" xfId="2222" builtinId="9" hidden="1"/>
    <cellStyle name="Lien hypertexte visité" xfId="2220" builtinId="9" hidden="1"/>
    <cellStyle name="Lien hypertexte visité" xfId="2218" builtinId="9" hidden="1"/>
    <cellStyle name="Lien hypertexte visité" xfId="2216" builtinId="9" hidden="1"/>
    <cellStyle name="Lien hypertexte visité" xfId="2214" builtinId="9" hidden="1"/>
    <cellStyle name="Lien hypertexte visité" xfId="2212" builtinId="9" hidden="1"/>
    <cellStyle name="Lien hypertexte visité" xfId="2210" builtinId="9" hidden="1"/>
    <cellStyle name="Lien hypertexte visité" xfId="2209" builtinId="9" hidden="1"/>
    <cellStyle name="Lien hypertexte visité" xfId="2207" builtinId="9" hidden="1"/>
    <cellStyle name="Lien hypertexte visité" xfId="2205" builtinId="9" hidden="1"/>
    <cellStyle name="Lien hypertexte visité" xfId="2203" builtinId="9" hidden="1"/>
    <cellStyle name="Lien hypertexte visité" xfId="2200" builtinId="9" hidden="1"/>
    <cellStyle name="Lien hypertexte visité" xfId="2198" builtinId="9" hidden="1"/>
    <cellStyle name="Lien hypertexte visité" xfId="2196" builtinId="9" hidden="1"/>
    <cellStyle name="Lien hypertexte visité" xfId="2194" builtinId="9" hidden="1"/>
    <cellStyle name="Lien hypertexte visité" xfId="2192" builtinId="9" hidden="1"/>
    <cellStyle name="Lien hypertexte visité" xfId="2190" builtinId="9" hidden="1"/>
    <cellStyle name="Lien hypertexte visité" xfId="2188" builtinId="9" hidden="1"/>
    <cellStyle name="Lien hypertexte visité" xfId="2186" builtinId="9" hidden="1"/>
    <cellStyle name="Lien hypertexte visité" xfId="2184" builtinId="9" hidden="1"/>
    <cellStyle name="Lien hypertexte visité" xfId="2182" builtinId="9" hidden="1"/>
    <cellStyle name="Lien hypertexte visité" xfId="2180" builtinId="9" hidden="1"/>
    <cellStyle name="Lien hypertexte visité" xfId="2178" builtinId="9" hidden="1"/>
    <cellStyle name="Lien hypertexte visité" xfId="2176" builtinId="9" hidden="1"/>
    <cellStyle name="Lien hypertexte visité" xfId="2174" builtinId="9" hidden="1"/>
    <cellStyle name="Lien hypertexte visité" xfId="2172" builtinId="9" hidden="1"/>
    <cellStyle name="Lien hypertexte visité" xfId="2170" builtinId="9" hidden="1"/>
    <cellStyle name="Lien hypertexte visité" xfId="2168" builtinId="9" hidden="1"/>
    <cellStyle name="Lien hypertexte visité" xfId="2166" builtinId="9" hidden="1"/>
    <cellStyle name="Lien hypertexte visité" xfId="2164" builtinId="9" hidden="1"/>
    <cellStyle name="Lien hypertexte visité" xfId="2162" builtinId="9" hidden="1"/>
    <cellStyle name="Lien hypertexte visité" xfId="2160" builtinId="9" hidden="1"/>
    <cellStyle name="Lien hypertexte visité" xfId="2158" builtinId="9" hidden="1"/>
    <cellStyle name="Lien hypertexte visité" xfId="2156" builtinId="9" hidden="1"/>
    <cellStyle name="Lien hypertexte visité" xfId="2154" builtinId="9" hidden="1"/>
    <cellStyle name="Lien hypertexte visité" xfId="2152" builtinId="9" hidden="1"/>
    <cellStyle name="Lien hypertexte visité" xfId="2151" builtinId="9" hidden="1"/>
    <cellStyle name="Lien hypertexte visité" xfId="2148" builtinId="9" hidden="1"/>
    <cellStyle name="Lien hypertexte visité" xfId="2146" builtinId="9" hidden="1"/>
    <cellStyle name="Lien hypertexte visité" xfId="2144" builtinId="9" hidden="1"/>
    <cellStyle name="Lien hypertexte visité" xfId="2142" builtinId="9" hidden="1"/>
    <cellStyle name="Lien hypertexte visité" xfId="2140" builtinId="9" hidden="1"/>
    <cellStyle name="Lien hypertexte visité" xfId="2138" builtinId="9" hidden="1"/>
    <cellStyle name="Lien hypertexte visité" xfId="2136" builtinId="9" hidden="1"/>
    <cellStyle name="Lien hypertexte visité" xfId="2134" builtinId="9" hidden="1"/>
    <cellStyle name="Lien hypertexte visité" xfId="2132" builtinId="9" hidden="1"/>
    <cellStyle name="Lien hypertexte visité" xfId="2130" builtinId="9" hidden="1"/>
    <cellStyle name="Lien hypertexte visité" xfId="2128" builtinId="9" hidden="1"/>
    <cellStyle name="Lien hypertexte visité" xfId="2126" builtinId="9" hidden="1"/>
    <cellStyle name="Lien hypertexte visité" xfId="2124" builtinId="9" hidden="1"/>
    <cellStyle name="Lien hypertexte visité" xfId="2122" builtinId="9" hidden="1"/>
    <cellStyle name="Lien hypertexte visité" xfId="2120" builtinId="9" hidden="1"/>
    <cellStyle name="Lien hypertexte visité" xfId="2118" builtinId="9" hidden="1"/>
    <cellStyle name="Lien hypertexte visité" xfId="2116" builtinId="9" hidden="1"/>
    <cellStyle name="Lien hypertexte visité" xfId="2114" builtinId="9" hidden="1"/>
    <cellStyle name="Lien hypertexte visité" xfId="2112" builtinId="9" hidden="1"/>
    <cellStyle name="Lien hypertexte visité" xfId="2110" builtinId="9" hidden="1"/>
    <cellStyle name="Lien hypertexte visité" xfId="2108" builtinId="9" hidden="1"/>
    <cellStyle name="Lien hypertexte visité" xfId="2106" builtinId="9" hidden="1"/>
    <cellStyle name="Lien hypertexte visité" xfId="2104" builtinId="9" hidden="1"/>
    <cellStyle name="Lien hypertexte visité" xfId="2102" builtinId="9" hidden="1"/>
    <cellStyle name="Lien hypertexte visité" xfId="2100" builtinId="9" hidden="1"/>
    <cellStyle name="Lien hypertexte visité" xfId="2098" builtinId="9" hidden="1"/>
    <cellStyle name="Lien hypertexte visité" xfId="2096" builtinId="9" hidden="1"/>
    <cellStyle name="Lien hypertexte visité" xfId="2094" builtinId="9" hidden="1"/>
    <cellStyle name="Lien hypertexte visité" xfId="2092" builtinId="9" hidden="1"/>
    <cellStyle name="Lien hypertexte visité" xfId="2090" builtinId="9" hidden="1"/>
    <cellStyle name="Lien hypertexte visité" xfId="2088" builtinId="9" hidden="1"/>
    <cellStyle name="Lien hypertexte visité" xfId="2086" builtinId="9" hidden="1"/>
    <cellStyle name="Lien hypertexte visité" xfId="2084" builtinId="9" hidden="1"/>
    <cellStyle name="Lien hypertexte visité" xfId="2082" builtinId="9" hidden="1"/>
    <cellStyle name="Lien hypertexte visité" xfId="2080" builtinId="9" hidden="1"/>
    <cellStyle name="Lien hypertexte visité" xfId="2078" builtinId="9" hidden="1"/>
    <cellStyle name="Lien hypertexte visité" xfId="2076" builtinId="9" hidden="1"/>
    <cellStyle name="Lien hypertexte visité" xfId="2074" builtinId="9" hidden="1"/>
    <cellStyle name="Lien hypertexte visité" xfId="2072" builtinId="9" hidden="1"/>
    <cellStyle name="Lien hypertexte visité" xfId="2070" builtinId="9" hidden="1"/>
    <cellStyle name="Lien hypertexte visité" xfId="2068" builtinId="9" hidden="1"/>
    <cellStyle name="Lien hypertexte visité" xfId="2066" builtinId="9" hidden="1"/>
    <cellStyle name="Lien hypertexte visité" xfId="2064" builtinId="9" hidden="1"/>
    <cellStyle name="Lien hypertexte visité" xfId="2062" builtinId="9" hidden="1"/>
    <cellStyle name="Lien hypertexte visité" xfId="2060" builtinId="9" hidden="1"/>
    <cellStyle name="Lien hypertexte visité" xfId="2058" builtinId="9" hidden="1"/>
    <cellStyle name="Lien hypertexte visité" xfId="2056" builtinId="9" hidden="1"/>
    <cellStyle name="Lien hypertexte visité" xfId="2054" builtinId="9" hidden="1"/>
    <cellStyle name="Lien hypertexte visité" xfId="2052" builtinId="9" hidden="1"/>
    <cellStyle name="Lien hypertexte visité" xfId="2050" builtinId="9" hidden="1"/>
    <cellStyle name="Lien hypertexte visité" xfId="2048" builtinId="9" hidden="1"/>
    <cellStyle name="Lien hypertexte visité" xfId="2046" builtinId="9" hidden="1"/>
    <cellStyle name="Lien hypertexte visité" xfId="2044" builtinId="9" hidden="1"/>
    <cellStyle name="Lien hypertexte visité" xfId="2042" builtinId="9" hidden="1"/>
    <cellStyle name="Lien hypertexte visité" xfId="2040" builtinId="9" hidden="1"/>
    <cellStyle name="Lien hypertexte visité" xfId="2038" builtinId="9" hidden="1"/>
    <cellStyle name="Lien hypertexte visité" xfId="2036" builtinId="9" hidden="1"/>
    <cellStyle name="Lien hypertexte visité" xfId="2034" builtinId="9" hidden="1"/>
    <cellStyle name="Lien hypertexte visité" xfId="2032" builtinId="9" hidden="1"/>
    <cellStyle name="Lien hypertexte visité" xfId="2030" builtinId="9" hidden="1"/>
    <cellStyle name="Lien hypertexte visité" xfId="2028" builtinId="9" hidden="1"/>
    <cellStyle name="Lien hypertexte visité" xfId="2026" builtinId="9" hidden="1"/>
    <cellStyle name="Lien hypertexte visité" xfId="2024" builtinId="9" hidden="1"/>
    <cellStyle name="Lien hypertexte visité" xfId="2022" builtinId="9" hidden="1"/>
    <cellStyle name="Lien hypertexte visité" xfId="2020" builtinId="9" hidden="1"/>
    <cellStyle name="Lien hypertexte visité" xfId="2018" builtinId="9" hidden="1"/>
    <cellStyle name="Lien hypertexte visité" xfId="2016" builtinId="9" hidden="1"/>
    <cellStyle name="Lien hypertexte visité" xfId="2014" builtinId="9" hidden="1"/>
    <cellStyle name="Lien hypertexte visité" xfId="2012" builtinId="9" hidden="1"/>
    <cellStyle name="Lien hypertexte visité" xfId="2010" builtinId="9" hidden="1"/>
    <cellStyle name="Lien hypertexte visité" xfId="2008" builtinId="9" hidden="1"/>
    <cellStyle name="Lien hypertexte visité" xfId="2006" builtinId="9" hidden="1"/>
    <cellStyle name="Lien hypertexte visité" xfId="2004" builtinId="9" hidden="1"/>
    <cellStyle name="Lien hypertexte visité" xfId="2002" builtinId="9" hidden="1"/>
    <cellStyle name="Lien hypertexte visité" xfId="2000" builtinId="9" hidden="1"/>
    <cellStyle name="Lien hypertexte visité" xfId="1998" builtinId="9" hidden="1"/>
    <cellStyle name="Lien hypertexte visité" xfId="1996" builtinId="9" hidden="1"/>
    <cellStyle name="Lien hypertexte visité" xfId="1994" builtinId="9" hidden="1"/>
    <cellStyle name="Lien hypertexte visité" xfId="1992" builtinId="9" hidden="1"/>
    <cellStyle name="Lien hypertexte visité" xfId="1990" builtinId="9" hidden="1"/>
    <cellStyle name="Lien hypertexte visité" xfId="1988" builtinId="9" hidden="1"/>
    <cellStyle name="Lien hypertexte visité" xfId="1986" builtinId="9" hidden="1"/>
    <cellStyle name="Lien hypertexte visité" xfId="1984" builtinId="9" hidden="1"/>
    <cellStyle name="Lien hypertexte visité" xfId="1982" builtinId="9" hidden="1"/>
    <cellStyle name="Lien hypertexte visité" xfId="1980" builtinId="9" hidden="1"/>
    <cellStyle name="Lien hypertexte visité" xfId="1978" builtinId="9" hidden="1"/>
    <cellStyle name="Lien hypertexte visité" xfId="1976" builtinId="9" hidden="1"/>
    <cellStyle name="Lien hypertexte visité" xfId="1974" builtinId="9" hidden="1"/>
    <cellStyle name="Lien hypertexte visité" xfId="1972" builtinId="9" hidden="1"/>
    <cellStyle name="Lien hypertexte visité" xfId="1970" builtinId="9" hidden="1"/>
    <cellStyle name="Lien hypertexte visité" xfId="1968" builtinId="9" hidden="1"/>
    <cellStyle name="Lien hypertexte visité" xfId="1966" builtinId="9" hidden="1"/>
    <cellStyle name="Lien hypertexte visité" xfId="1964" builtinId="9" hidden="1"/>
    <cellStyle name="Lien hypertexte visité" xfId="1962" builtinId="9" hidden="1"/>
    <cellStyle name="Lien hypertexte visité" xfId="1960" builtinId="9" hidden="1"/>
    <cellStyle name="Lien hypertexte visité" xfId="1958" builtinId="9" hidden="1"/>
    <cellStyle name="Lien hypertexte visité" xfId="1956" builtinId="9" hidden="1"/>
    <cellStyle name="Lien hypertexte visité" xfId="1954" builtinId="9" hidden="1"/>
    <cellStyle name="Lien hypertexte visité" xfId="1952" builtinId="9" hidden="1"/>
    <cellStyle name="Lien hypertexte visité" xfId="1950" builtinId="9" hidden="1"/>
    <cellStyle name="Lien hypertexte visité" xfId="1948" builtinId="9" hidden="1"/>
    <cellStyle name="Lien hypertexte visité" xfId="1946" builtinId="9" hidden="1"/>
    <cellStyle name="Lien hypertexte visité" xfId="1944" builtinId="9" hidden="1"/>
    <cellStyle name="Lien hypertexte visité" xfId="1942" builtinId="9" hidden="1"/>
    <cellStyle name="Lien hypertexte visité" xfId="1940" builtinId="9" hidden="1"/>
    <cellStyle name="Lien hypertexte visité" xfId="1938" builtinId="9" hidden="1"/>
    <cellStyle name="Lien hypertexte visité" xfId="1936" builtinId="9" hidden="1"/>
    <cellStyle name="Lien hypertexte visité" xfId="1934" builtinId="9" hidden="1"/>
    <cellStyle name="Lien hypertexte visité" xfId="1932" builtinId="9" hidden="1"/>
    <cellStyle name="Lien hypertexte visité" xfId="1930" builtinId="9" hidden="1"/>
    <cellStyle name="Lien hypertexte visité" xfId="1928" builtinId="9" hidden="1"/>
    <cellStyle name="Lien hypertexte visité" xfId="1926" builtinId="9" hidden="1"/>
    <cellStyle name="Lien hypertexte visité" xfId="1924" builtinId="9" hidden="1"/>
    <cellStyle name="Lien hypertexte visité" xfId="1922" builtinId="9" hidden="1"/>
    <cellStyle name="Lien hypertexte visité" xfId="1920" builtinId="9" hidden="1"/>
    <cellStyle name="Lien hypertexte visité" xfId="1918" builtinId="9" hidden="1"/>
    <cellStyle name="Lien hypertexte visité" xfId="1916" builtinId="9" hidden="1"/>
    <cellStyle name="Lien hypertexte visité" xfId="1914" builtinId="9" hidden="1"/>
    <cellStyle name="Lien hypertexte visité" xfId="1912" builtinId="9" hidden="1"/>
    <cellStyle name="Lien hypertexte visité" xfId="1910" builtinId="9" hidden="1"/>
    <cellStyle name="Lien hypertexte visité" xfId="1908" builtinId="9" hidden="1"/>
    <cellStyle name="Lien hypertexte visité" xfId="1906" builtinId="9" hidden="1"/>
    <cellStyle name="Lien hypertexte visité" xfId="1904" builtinId="9" hidden="1"/>
    <cellStyle name="Lien hypertexte visité" xfId="1902" builtinId="9" hidden="1"/>
    <cellStyle name="Lien hypertexte visité" xfId="1900" builtinId="9" hidden="1"/>
    <cellStyle name="Lien hypertexte visité" xfId="1898" builtinId="9" hidden="1"/>
    <cellStyle name="Lien hypertexte visité" xfId="1896" builtinId="9" hidden="1"/>
    <cellStyle name="Lien hypertexte visité" xfId="1894" builtinId="9" hidden="1"/>
    <cellStyle name="Lien hypertexte visité" xfId="1892" builtinId="9" hidden="1"/>
    <cellStyle name="Lien hypertexte visité" xfId="1890" builtinId="9" hidden="1"/>
    <cellStyle name="Lien hypertexte visité" xfId="1888" builtinId="9" hidden="1"/>
    <cellStyle name="Lien hypertexte visité" xfId="1886" builtinId="9" hidden="1"/>
    <cellStyle name="Lien hypertexte visité" xfId="1884" builtinId="9" hidden="1"/>
    <cellStyle name="Lien hypertexte visité" xfId="1882" builtinId="9" hidden="1"/>
    <cellStyle name="Lien hypertexte visité" xfId="1880" builtinId="9" hidden="1"/>
    <cellStyle name="Lien hypertexte visité" xfId="1878" builtinId="9" hidden="1"/>
    <cellStyle name="Lien hypertexte visité" xfId="1876" builtinId="9" hidden="1"/>
    <cellStyle name="Lien hypertexte visité" xfId="1874" builtinId="9" hidden="1"/>
    <cellStyle name="Lien hypertexte visité" xfId="1872" builtinId="9" hidden="1"/>
    <cellStyle name="Lien hypertexte visité" xfId="1870" builtinId="9" hidden="1"/>
    <cellStyle name="Lien hypertexte visité" xfId="1868" builtinId="9" hidden="1"/>
    <cellStyle name="Lien hypertexte visité" xfId="1866" builtinId="9" hidden="1"/>
    <cellStyle name="Lien hypertexte visité" xfId="1864" builtinId="9" hidden="1"/>
    <cellStyle name="Lien hypertexte visité" xfId="1862" builtinId="9" hidden="1"/>
    <cellStyle name="Lien hypertexte visité" xfId="1860" builtinId="9" hidden="1"/>
    <cellStyle name="Lien hypertexte visité" xfId="1858" builtinId="9" hidden="1"/>
    <cellStyle name="Lien hypertexte visité" xfId="1856" builtinId="9" hidden="1"/>
    <cellStyle name="Lien hypertexte visité" xfId="1854" builtinId="9" hidden="1"/>
    <cellStyle name="Lien hypertexte visité" xfId="1852" builtinId="9" hidden="1"/>
    <cellStyle name="Lien hypertexte visité" xfId="1850" builtinId="9" hidden="1"/>
    <cellStyle name="Lien hypertexte visité" xfId="1848" builtinId="9" hidden="1"/>
    <cellStyle name="Lien hypertexte visité" xfId="1846" builtinId="9" hidden="1"/>
    <cellStyle name="Lien hypertexte visité" xfId="1844" builtinId="9" hidden="1"/>
    <cellStyle name="Lien hypertexte visité" xfId="1842" builtinId="9" hidden="1"/>
    <cellStyle name="Lien hypertexte visité" xfId="1840" builtinId="9" hidden="1"/>
    <cellStyle name="Lien hypertexte visité" xfId="1838" builtinId="9" hidden="1"/>
    <cellStyle name="Lien hypertexte visité" xfId="1836" builtinId="9" hidden="1"/>
    <cellStyle name="Lien hypertexte visité" xfId="1834" builtinId="9" hidden="1"/>
    <cellStyle name="Lien hypertexte visité" xfId="1832" builtinId="9" hidden="1"/>
    <cellStyle name="Lien hypertexte visité" xfId="1830" builtinId="9" hidden="1"/>
    <cellStyle name="Lien hypertexte visité" xfId="1828" builtinId="9" hidden="1"/>
    <cellStyle name="Lien hypertexte visité" xfId="1826" builtinId="9" hidden="1"/>
    <cellStyle name="Lien hypertexte visité" xfId="1824" builtinId="9" hidden="1"/>
    <cellStyle name="Lien hypertexte visité" xfId="1822" builtinId="9" hidden="1"/>
    <cellStyle name="Lien hypertexte visité" xfId="1820" builtinId="9" hidden="1"/>
    <cellStyle name="Lien hypertexte visité" xfId="1818" builtinId="9" hidden="1"/>
    <cellStyle name="Lien hypertexte visité" xfId="1816" builtinId="9" hidden="1"/>
    <cellStyle name="Lien hypertexte visité" xfId="1814" builtinId="9" hidden="1"/>
    <cellStyle name="Lien hypertexte visité" xfId="1812" builtinId="9" hidden="1"/>
    <cellStyle name="Lien hypertexte visité" xfId="1810" builtinId="9" hidden="1"/>
    <cellStyle name="Lien hypertexte visité" xfId="1808" builtinId="9" hidden="1"/>
    <cellStyle name="Lien hypertexte visité" xfId="1806" builtinId="9" hidden="1"/>
    <cellStyle name="Lien hypertexte visité" xfId="1804" builtinId="9" hidden="1"/>
    <cellStyle name="Lien hypertexte visité" xfId="1802" builtinId="9" hidden="1"/>
    <cellStyle name="Lien hypertexte visité" xfId="1800" builtinId="9" hidden="1"/>
    <cellStyle name="Lien hypertexte visité" xfId="1798" builtinId="9" hidden="1"/>
    <cellStyle name="Lien hypertexte visité" xfId="1796" builtinId="9" hidden="1"/>
    <cellStyle name="Lien hypertexte visité" xfId="1794" builtinId="9" hidden="1"/>
    <cellStyle name="Lien hypertexte visité" xfId="1792" builtinId="9" hidden="1"/>
    <cellStyle name="Lien hypertexte visité" xfId="1790" builtinId="9" hidden="1"/>
    <cellStyle name="Lien hypertexte visité" xfId="1788" builtinId="9" hidden="1"/>
    <cellStyle name="Lien hypertexte visité" xfId="1786" builtinId="9" hidden="1"/>
    <cellStyle name="Lien hypertexte visité" xfId="1784" builtinId="9" hidden="1"/>
    <cellStyle name="Lien hypertexte visité" xfId="1782" builtinId="9" hidden="1"/>
    <cellStyle name="Lien hypertexte visité" xfId="1780" builtinId="9" hidden="1"/>
    <cellStyle name="Lien hypertexte visité" xfId="1778" builtinId="9" hidden="1"/>
    <cellStyle name="Lien hypertexte visité" xfId="1776" builtinId="9" hidden="1"/>
    <cellStyle name="Lien hypertexte visité" xfId="1774" builtinId="9" hidden="1"/>
    <cellStyle name="Lien hypertexte visité" xfId="1772" builtinId="9" hidden="1"/>
    <cellStyle name="Lien hypertexte visité" xfId="1770" builtinId="9" hidden="1"/>
    <cellStyle name="Lien hypertexte visité" xfId="1768" builtinId="9" hidden="1"/>
    <cellStyle name="Lien hypertexte visité" xfId="1766" builtinId="9" hidden="1"/>
    <cellStyle name="Lien hypertexte visité" xfId="1764" builtinId="9" hidden="1"/>
    <cellStyle name="Lien hypertexte visité" xfId="1762" builtinId="9" hidden="1"/>
    <cellStyle name="Lien hypertexte visité" xfId="1760" builtinId="9" hidden="1"/>
    <cellStyle name="Lien hypertexte visité" xfId="1758" builtinId="9" hidden="1"/>
    <cellStyle name="Lien hypertexte visité" xfId="1756" builtinId="9" hidden="1"/>
    <cellStyle name="Lien hypertexte visité" xfId="1754" builtinId="9" hidden="1"/>
    <cellStyle name="Lien hypertexte visité" xfId="1752" builtinId="9" hidden="1"/>
    <cellStyle name="Lien hypertexte visité" xfId="1750" builtinId="9" hidden="1"/>
    <cellStyle name="Lien hypertexte visité" xfId="1748" builtinId="9" hidden="1"/>
    <cellStyle name="Lien hypertexte visité" xfId="1746" builtinId="9" hidden="1"/>
    <cellStyle name="Lien hypertexte visité" xfId="1744" builtinId="9" hidden="1"/>
    <cellStyle name="Lien hypertexte visité" xfId="1742" builtinId="9" hidden="1"/>
    <cellStyle name="Lien hypertexte visité" xfId="1740" builtinId="9" hidden="1"/>
    <cellStyle name="Lien hypertexte visité" xfId="1738" builtinId="9" hidden="1"/>
    <cellStyle name="Lien hypertexte visité" xfId="1736" builtinId="9" hidden="1"/>
    <cellStyle name="Lien hypertexte visité" xfId="1734" builtinId="9" hidden="1"/>
    <cellStyle name="Lien hypertexte visité" xfId="1732" builtinId="9" hidden="1"/>
    <cellStyle name="Lien hypertexte visité" xfId="1730" builtinId="9" hidden="1"/>
    <cellStyle name="Lien hypertexte visité" xfId="1728" builtinId="9" hidden="1"/>
    <cellStyle name="Lien hypertexte visité" xfId="1726" builtinId="9" hidden="1"/>
    <cellStyle name="Lien hypertexte visité" xfId="1724" builtinId="9" hidden="1"/>
    <cellStyle name="Lien hypertexte visité" xfId="1722" builtinId="9" hidden="1"/>
    <cellStyle name="Lien hypertexte visité" xfId="1720" builtinId="9" hidden="1"/>
    <cellStyle name="Lien hypertexte visité" xfId="1718" builtinId="9" hidden="1"/>
    <cellStyle name="Lien hypertexte visité" xfId="1716" builtinId="9" hidden="1"/>
    <cellStyle name="Lien hypertexte visité" xfId="1714" builtinId="9" hidden="1"/>
    <cellStyle name="Lien hypertexte visité" xfId="1712" builtinId="9" hidden="1"/>
    <cellStyle name="Lien hypertexte visité" xfId="1710" builtinId="9" hidden="1"/>
    <cellStyle name="Lien hypertexte visité" xfId="1708" builtinId="9" hidden="1"/>
    <cellStyle name="Lien hypertexte visité" xfId="1706" builtinId="9" hidden="1"/>
    <cellStyle name="Lien hypertexte visité" xfId="1704" builtinId="9" hidden="1"/>
    <cellStyle name="Lien hypertexte visité" xfId="1702" builtinId="9" hidden="1"/>
    <cellStyle name="Lien hypertexte visité" xfId="1700" builtinId="9" hidden="1"/>
    <cellStyle name="Lien hypertexte visité" xfId="1698" builtinId="9" hidden="1"/>
    <cellStyle name="Lien hypertexte visité" xfId="1696" builtinId="9" hidden="1"/>
    <cellStyle name="Lien hypertexte visité" xfId="1694" builtinId="9" hidden="1"/>
    <cellStyle name="Lien hypertexte visité" xfId="1692" builtinId="9" hidden="1"/>
    <cellStyle name="Lien hypertexte visité" xfId="1690" builtinId="9" hidden="1"/>
    <cellStyle name="Lien hypertexte visité" xfId="1688" builtinId="9" hidden="1"/>
    <cellStyle name="Lien hypertexte visité" xfId="1686" builtinId="9" hidden="1"/>
    <cellStyle name="Lien hypertexte visité" xfId="1684" builtinId="9" hidden="1"/>
    <cellStyle name="Lien hypertexte visité" xfId="1682" builtinId="9" hidden="1"/>
    <cellStyle name="Lien hypertexte visité" xfId="1680" builtinId="9" hidden="1"/>
    <cellStyle name="Lien hypertexte visité" xfId="1678" builtinId="9" hidden="1"/>
    <cellStyle name="Lien hypertexte visité" xfId="1676" builtinId="9" hidden="1"/>
    <cellStyle name="Lien hypertexte visité" xfId="1674" builtinId="9" hidden="1"/>
    <cellStyle name="Lien hypertexte visité" xfId="1672" builtinId="9" hidden="1"/>
    <cellStyle name="Lien hypertexte visité" xfId="1670" builtinId="9" hidden="1"/>
    <cellStyle name="Lien hypertexte visité" xfId="1668" builtinId="9" hidden="1"/>
    <cellStyle name="Lien hypertexte visité" xfId="1666" builtinId="9" hidden="1"/>
    <cellStyle name="Lien hypertexte visité" xfId="1664" builtinId="9" hidden="1"/>
    <cellStyle name="Lien hypertexte visité" xfId="1662" builtinId="9" hidden="1"/>
    <cellStyle name="Lien hypertexte visité" xfId="1660" builtinId="9" hidden="1"/>
    <cellStyle name="Lien hypertexte visité" xfId="1658" builtinId="9" hidden="1"/>
    <cellStyle name="Lien hypertexte visité" xfId="1656" builtinId="9" hidden="1"/>
    <cellStyle name="Lien hypertexte visité" xfId="1654" builtinId="9" hidden="1"/>
    <cellStyle name="Lien hypertexte visité" xfId="1652" builtinId="9" hidden="1"/>
    <cellStyle name="Lien hypertexte visité" xfId="1650" builtinId="9" hidden="1"/>
    <cellStyle name="Lien hypertexte visité" xfId="1648" builtinId="9" hidden="1"/>
    <cellStyle name="Lien hypertexte visité" xfId="1646" builtinId="9" hidden="1"/>
    <cellStyle name="Lien hypertexte visité" xfId="1644" builtinId="9" hidden="1"/>
    <cellStyle name="Lien hypertexte visité" xfId="1642" builtinId="9" hidden="1"/>
    <cellStyle name="Lien hypertexte visité" xfId="1640" builtinId="9" hidden="1"/>
    <cellStyle name="Lien hypertexte visité" xfId="1638" builtinId="9" hidden="1"/>
    <cellStyle name="Lien hypertexte visité" xfId="1636" builtinId="9" hidden="1"/>
    <cellStyle name="Lien hypertexte visité" xfId="1634" builtinId="9" hidden="1"/>
    <cellStyle name="Lien hypertexte visité" xfId="1632" builtinId="9" hidden="1"/>
    <cellStyle name="Lien hypertexte visité" xfId="1630" builtinId="9" hidden="1"/>
    <cellStyle name="Lien hypertexte visité" xfId="1628" builtinId="9" hidden="1"/>
    <cellStyle name="Lien hypertexte visité" xfId="1626" builtinId="9" hidden="1"/>
    <cellStyle name="Lien hypertexte visité" xfId="1624" builtinId="9" hidden="1"/>
    <cellStyle name="Lien hypertexte visité" xfId="1622" builtinId="9" hidden="1"/>
    <cellStyle name="Lien hypertexte visité" xfId="1620" builtinId="9" hidden="1"/>
    <cellStyle name="Lien hypertexte visité" xfId="1618" builtinId="9" hidden="1"/>
    <cellStyle name="Lien hypertexte visité" xfId="1616" builtinId="9" hidden="1"/>
    <cellStyle name="Lien hypertexte visité" xfId="1614" builtinId="9" hidden="1"/>
    <cellStyle name="Lien hypertexte visité" xfId="1612" builtinId="9" hidden="1"/>
    <cellStyle name="Lien hypertexte visité" xfId="1610" builtinId="9" hidden="1"/>
    <cellStyle name="Lien hypertexte visité" xfId="1608" builtinId="9" hidden="1"/>
    <cellStyle name="Lien hypertexte visité" xfId="1606" builtinId="9" hidden="1"/>
    <cellStyle name="Lien hypertexte visité" xfId="1604" builtinId="9" hidden="1"/>
    <cellStyle name="Lien hypertexte visité" xfId="1602" builtinId="9" hidden="1"/>
    <cellStyle name="Lien hypertexte visité" xfId="1600" builtinId="9" hidden="1"/>
    <cellStyle name="Lien hypertexte visité" xfId="1598" builtinId="9" hidden="1"/>
    <cellStyle name="Lien hypertexte visité" xfId="1596" builtinId="9" hidden="1"/>
    <cellStyle name="Lien hypertexte visité" xfId="1594" builtinId="9" hidden="1"/>
    <cellStyle name="Lien hypertexte visité" xfId="1592" builtinId="9" hidden="1"/>
    <cellStyle name="Lien hypertexte visité" xfId="1590" builtinId="9" hidden="1"/>
    <cellStyle name="Lien hypertexte visité" xfId="1588" builtinId="9" hidden="1"/>
    <cellStyle name="Lien hypertexte visité" xfId="1586" builtinId="9" hidden="1"/>
    <cellStyle name="Lien hypertexte visité" xfId="1584" builtinId="9" hidden="1"/>
    <cellStyle name="Lien hypertexte visité" xfId="1582" builtinId="9" hidden="1"/>
    <cellStyle name="Lien hypertexte visité" xfId="1580" builtinId="9" hidden="1"/>
    <cellStyle name="Lien hypertexte visité" xfId="1578" builtinId="9" hidden="1"/>
    <cellStyle name="Lien hypertexte visité" xfId="1576" builtinId="9" hidden="1"/>
    <cellStyle name="Lien hypertexte visité" xfId="1574" builtinId="9" hidden="1"/>
    <cellStyle name="Lien hypertexte visité" xfId="1572" builtinId="9" hidden="1"/>
    <cellStyle name="Lien hypertexte visité" xfId="1570" builtinId="9" hidden="1"/>
    <cellStyle name="Lien hypertexte visité" xfId="1568" builtinId="9" hidden="1"/>
    <cellStyle name="Lien hypertexte visité" xfId="1566" builtinId="9" hidden="1"/>
    <cellStyle name="Lien hypertexte visité" xfId="1564" builtinId="9" hidden="1"/>
    <cellStyle name="Lien hypertexte visité" xfId="1562" builtinId="9" hidden="1"/>
    <cellStyle name="Lien hypertexte visité" xfId="1560" builtinId="9" hidden="1"/>
    <cellStyle name="Lien hypertexte visité" xfId="1558" builtinId="9" hidden="1"/>
    <cellStyle name="Lien hypertexte visité" xfId="1556" builtinId="9" hidden="1"/>
    <cellStyle name="Lien hypertexte visité" xfId="1554" builtinId="9" hidden="1"/>
    <cellStyle name="Lien hypertexte visité" xfId="1552" builtinId="9" hidden="1"/>
    <cellStyle name="Lien hypertexte visité" xfId="1550" builtinId="9" hidden="1"/>
    <cellStyle name="Lien hypertexte visité" xfId="1548" builtinId="9" hidden="1"/>
    <cellStyle name="Lien hypertexte visité" xfId="1546" builtinId="9" hidden="1"/>
    <cellStyle name="Lien hypertexte visité" xfId="1544" builtinId="9" hidden="1"/>
    <cellStyle name="Lien hypertexte visité" xfId="1542" builtinId="9" hidden="1"/>
    <cellStyle name="Lien hypertexte visité" xfId="1540" builtinId="9" hidden="1"/>
    <cellStyle name="Lien hypertexte visité" xfId="1538" builtinId="9" hidden="1"/>
    <cellStyle name="Lien hypertexte visité" xfId="1536" builtinId="9" hidden="1"/>
    <cellStyle name="Lien hypertexte visité" xfId="1534" builtinId="9" hidden="1"/>
    <cellStyle name="Lien hypertexte visité" xfId="1532" builtinId="9" hidden="1"/>
    <cellStyle name="Lien hypertexte visité" xfId="1530" builtinId="9" hidden="1"/>
    <cellStyle name="Lien hypertexte visité" xfId="1528" builtinId="9" hidden="1"/>
    <cellStyle name="Lien hypertexte visité" xfId="1526" builtinId="9" hidden="1"/>
    <cellStyle name="Lien hypertexte visité" xfId="1524" builtinId="9" hidden="1"/>
    <cellStyle name="Lien hypertexte visité" xfId="1522" builtinId="9" hidden="1"/>
    <cellStyle name="Lien hypertexte visité" xfId="1520" builtinId="9" hidden="1"/>
    <cellStyle name="Lien hypertexte visité" xfId="1518" builtinId="9" hidden="1"/>
    <cellStyle name="Lien hypertexte visité" xfId="1516" builtinId="9" hidden="1"/>
    <cellStyle name="Lien hypertexte visité" xfId="1514" builtinId="9" hidden="1"/>
    <cellStyle name="Lien hypertexte visité" xfId="1512" builtinId="9" hidden="1"/>
    <cellStyle name="Lien hypertexte visité" xfId="1510" builtinId="9" hidden="1"/>
    <cellStyle name="Lien hypertexte visité" xfId="1508" builtinId="9" hidden="1"/>
    <cellStyle name="Lien hypertexte visité" xfId="1506" builtinId="9" hidden="1"/>
    <cellStyle name="Lien hypertexte visité" xfId="1504" builtinId="9" hidden="1"/>
    <cellStyle name="Lien hypertexte visité" xfId="1502" builtinId="9" hidden="1"/>
    <cellStyle name="Lien hypertexte visité" xfId="1500" builtinId="9" hidden="1"/>
    <cellStyle name="Lien hypertexte visité" xfId="1498" builtinId="9" hidden="1"/>
    <cellStyle name="Lien hypertexte visité" xfId="1496" builtinId="9" hidden="1"/>
    <cellStyle name="Lien hypertexte visité" xfId="1493" builtinId="9" hidden="1"/>
    <cellStyle name="Lien hypertexte visité" xfId="1491" builtinId="9" hidden="1"/>
    <cellStyle name="Lien hypertexte visité" xfId="1489" builtinId="9" hidden="1"/>
    <cellStyle name="Lien hypertexte visité" xfId="1487" builtinId="9" hidden="1"/>
    <cellStyle name="Lien hypertexte visité" xfId="1485" builtinId="9" hidden="1"/>
    <cellStyle name="Lien hypertexte visité" xfId="1483" builtinId="9" hidden="1"/>
    <cellStyle name="Lien hypertexte visité" xfId="1481" builtinId="9" hidden="1"/>
    <cellStyle name="Lien hypertexte visité" xfId="1479" builtinId="9" hidden="1"/>
    <cellStyle name="Lien hypertexte visité" xfId="1477" builtinId="9" hidden="1"/>
    <cellStyle name="Lien hypertexte visité" xfId="1475" builtinId="9" hidden="1"/>
    <cellStyle name="Lien hypertexte visité" xfId="1473" builtinId="9" hidden="1"/>
    <cellStyle name="Lien hypertexte visité" xfId="1471" builtinId="9" hidden="1"/>
    <cellStyle name="Lien hypertexte visité" xfId="1469" builtinId="9" hidden="1"/>
    <cellStyle name="Lien hypertexte visité" xfId="1467" builtinId="9" hidden="1"/>
    <cellStyle name="Lien hypertexte visité" xfId="1465" builtinId="9" hidden="1"/>
    <cellStyle name="Lien hypertexte visité" xfId="1463" builtinId="9" hidden="1"/>
    <cellStyle name="Lien hypertexte visité" xfId="1461" builtinId="9" hidden="1"/>
    <cellStyle name="Lien hypertexte visité" xfId="1459" builtinId="9" hidden="1"/>
    <cellStyle name="Lien hypertexte visité" xfId="1457" builtinId="9" hidden="1"/>
    <cellStyle name="Lien hypertexte visité" xfId="1455" builtinId="9" hidden="1"/>
    <cellStyle name="Lien hypertexte visité" xfId="1453" builtinId="9" hidden="1"/>
    <cellStyle name="Lien hypertexte visité" xfId="1451" builtinId="9" hidden="1"/>
    <cellStyle name="Lien hypertexte visité" xfId="1449" builtinId="9" hidden="1"/>
    <cellStyle name="Lien hypertexte visité" xfId="1447" builtinId="9" hidden="1"/>
    <cellStyle name="Lien hypertexte visité" xfId="1445" builtinId="9" hidden="1"/>
    <cellStyle name="Lien hypertexte visité" xfId="1443" builtinId="9" hidden="1"/>
    <cellStyle name="Lien hypertexte visité" xfId="1441" builtinId="9" hidden="1"/>
    <cellStyle name="Lien hypertexte visité" xfId="1439" builtinId="9" hidden="1"/>
    <cellStyle name="Lien hypertexte visité" xfId="1437" builtinId="9" hidden="1"/>
    <cellStyle name="Lien hypertexte visité" xfId="1435" builtinId="9" hidden="1"/>
    <cellStyle name="Lien hypertexte visité" xfId="1433" builtinId="9" hidden="1"/>
    <cellStyle name="Lien hypertexte visité" xfId="1431" builtinId="9" hidden="1"/>
    <cellStyle name="Lien hypertexte visité" xfId="1429" builtinId="9" hidden="1"/>
    <cellStyle name="Lien hypertexte visité" xfId="1427" builtinId="9" hidden="1"/>
    <cellStyle name="Lien hypertexte visité" xfId="1425" builtinId="9" hidden="1"/>
    <cellStyle name="Lien hypertexte visité" xfId="1423" builtinId="9" hidden="1"/>
    <cellStyle name="Lien hypertexte visité" xfId="1421" builtinId="9" hidden="1"/>
    <cellStyle name="Lien hypertexte visité" xfId="1419" builtinId="9" hidden="1"/>
    <cellStyle name="Lien hypertexte visité" xfId="1417" builtinId="9" hidden="1"/>
    <cellStyle name="Lien hypertexte visité" xfId="1415" builtinId="9" hidden="1"/>
    <cellStyle name="Lien hypertexte visité" xfId="1413" builtinId="9" hidden="1"/>
    <cellStyle name="Lien hypertexte visité" xfId="1411" builtinId="9" hidden="1"/>
    <cellStyle name="Lien hypertexte visité" xfId="1409" builtinId="9" hidden="1"/>
    <cellStyle name="Lien hypertexte visité" xfId="1407" builtinId="9" hidden="1"/>
    <cellStyle name="Lien hypertexte visité" xfId="1405" builtinId="9" hidden="1"/>
    <cellStyle name="Lien hypertexte visité" xfId="1403" builtinId="9" hidden="1"/>
    <cellStyle name="Lien hypertexte visité" xfId="1401" builtinId="9" hidden="1"/>
    <cellStyle name="Lien hypertexte visité" xfId="1399" builtinId="9" hidden="1"/>
    <cellStyle name="Lien hypertexte visité" xfId="1397" builtinId="9" hidden="1"/>
    <cellStyle name="Lien hypertexte visité" xfId="1395" builtinId="9" hidden="1"/>
    <cellStyle name="Lien hypertexte visité" xfId="1393" builtinId="9" hidden="1"/>
    <cellStyle name="Lien hypertexte visité" xfId="1391" builtinId="9" hidden="1"/>
    <cellStyle name="Lien hypertexte visité" xfId="1389" builtinId="9" hidden="1"/>
    <cellStyle name="Lien hypertexte visité" xfId="1387" builtinId="9" hidden="1"/>
    <cellStyle name="Lien hypertexte visité" xfId="1385" builtinId="9" hidden="1"/>
    <cellStyle name="Lien hypertexte visité" xfId="1383" builtinId="9" hidden="1"/>
    <cellStyle name="Lien hypertexte visité" xfId="1381" builtinId="9" hidden="1"/>
    <cellStyle name="Lien hypertexte visité" xfId="1379" builtinId="9" hidden="1"/>
    <cellStyle name="Lien hypertexte visité" xfId="1377" builtinId="9" hidden="1"/>
    <cellStyle name="Lien hypertexte visité" xfId="1375" builtinId="9" hidden="1"/>
    <cellStyle name="Lien hypertexte visité" xfId="1373" builtinId="9" hidden="1"/>
    <cellStyle name="Lien hypertexte visité" xfId="1371" builtinId="9" hidden="1"/>
    <cellStyle name="Lien hypertexte visité" xfId="1369" builtinId="9" hidden="1"/>
    <cellStyle name="Lien hypertexte visité" xfId="1367" builtinId="9" hidden="1"/>
    <cellStyle name="Lien hypertexte visité" xfId="1365" builtinId="9" hidden="1"/>
    <cellStyle name="Lien hypertexte visité" xfId="1363" builtinId="9" hidden="1"/>
    <cellStyle name="Lien hypertexte visité" xfId="1361" builtinId="9" hidden="1"/>
    <cellStyle name="Lien hypertexte visité" xfId="1359" builtinId="9" hidden="1"/>
    <cellStyle name="Lien hypertexte visité" xfId="1357" builtinId="9" hidden="1"/>
    <cellStyle name="Lien hypertexte visité" xfId="1355" builtinId="9" hidden="1"/>
    <cellStyle name="Lien hypertexte visité" xfId="1353" builtinId="9" hidden="1"/>
    <cellStyle name="Lien hypertexte visité" xfId="1351" builtinId="9" hidden="1"/>
    <cellStyle name="Lien hypertexte visité" xfId="1349" builtinId="9" hidden="1"/>
    <cellStyle name="Lien hypertexte visité" xfId="1347" builtinId="9" hidden="1"/>
    <cellStyle name="Lien hypertexte visité" xfId="1345" builtinId="9" hidden="1"/>
    <cellStyle name="Lien hypertexte visité" xfId="1343" builtinId="9" hidden="1"/>
    <cellStyle name="Lien hypertexte visité" xfId="1341" builtinId="9" hidden="1"/>
    <cellStyle name="Lien hypertexte visité" xfId="1339" builtinId="9" hidden="1"/>
    <cellStyle name="Lien hypertexte visité" xfId="1337" builtinId="9" hidden="1"/>
    <cellStyle name="Lien hypertexte visité" xfId="1335" builtinId="9" hidden="1"/>
    <cellStyle name="Lien hypertexte visité" xfId="1333" builtinId="9" hidden="1"/>
    <cellStyle name="Lien hypertexte visité" xfId="1331" builtinId="9" hidden="1"/>
    <cellStyle name="Lien hypertexte visité" xfId="1329" builtinId="9" hidden="1"/>
    <cellStyle name="Lien hypertexte visité" xfId="1327" builtinId="9" hidden="1"/>
    <cellStyle name="Lien hypertexte visité" xfId="1325" builtinId="9" hidden="1"/>
    <cellStyle name="Lien hypertexte visité" xfId="1323" builtinId="9" hidden="1"/>
    <cellStyle name="Lien hypertexte visité" xfId="1321" builtinId="9" hidden="1"/>
    <cellStyle name="Lien hypertexte visité" xfId="1319" builtinId="9" hidden="1"/>
    <cellStyle name="Lien hypertexte visité" xfId="1317" builtinId="9" hidden="1"/>
    <cellStyle name="Lien hypertexte visité" xfId="1315" builtinId="9" hidden="1"/>
    <cellStyle name="Lien hypertexte visité" xfId="1313" builtinId="9" hidden="1"/>
    <cellStyle name="Lien hypertexte visité" xfId="1311" builtinId="9" hidden="1"/>
    <cellStyle name="Lien hypertexte visité" xfId="1309" builtinId="9" hidden="1"/>
    <cellStyle name="Lien hypertexte visité" xfId="1307" builtinId="9" hidden="1"/>
    <cellStyle name="Lien hypertexte visité" xfId="1305" builtinId="9" hidden="1"/>
    <cellStyle name="Lien hypertexte visité" xfId="1303" builtinId="9" hidden="1"/>
    <cellStyle name="Lien hypertexte visité" xfId="1301" builtinId="9" hidden="1"/>
    <cellStyle name="Lien hypertexte visité" xfId="1299" builtinId="9" hidden="1"/>
    <cellStyle name="Lien hypertexte visité" xfId="1297" builtinId="9" hidden="1"/>
    <cellStyle name="Lien hypertexte visité" xfId="1295" builtinId="9" hidden="1"/>
    <cellStyle name="Lien hypertexte visité" xfId="1293" builtinId="9" hidden="1"/>
    <cellStyle name="Lien hypertexte visité" xfId="1291" builtinId="9" hidden="1"/>
    <cellStyle name="Lien hypertexte visité" xfId="1289" builtinId="9" hidden="1"/>
    <cellStyle name="Lien hypertexte visité" xfId="1287" builtinId="9" hidden="1"/>
    <cellStyle name="Lien hypertexte visité" xfId="1285" builtinId="9" hidden="1"/>
    <cellStyle name="Lien hypertexte visité" xfId="1283" builtinId="9" hidden="1"/>
    <cellStyle name="Lien hypertexte visité" xfId="1281" builtinId="9" hidden="1"/>
    <cellStyle name="Lien hypertexte visité" xfId="1279" builtinId="9" hidden="1"/>
    <cellStyle name="Lien hypertexte visité" xfId="1277" builtinId="9" hidden="1"/>
    <cellStyle name="Lien hypertexte visité" xfId="1275" builtinId="9" hidden="1"/>
    <cellStyle name="Lien hypertexte visité" xfId="1273" builtinId="9" hidden="1"/>
    <cellStyle name="Lien hypertexte visité" xfId="1271" builtinId="9" hidden="1"/>
    <cellStyle name="Lien hypertexte visité" xfId="1269" builtinId="9" hidden="1"/>
    <cellStyle name="Lien hypertexte visité" xfId="1267" builtinId="9" hidden="1"/>
    <cellStyle name="Lien hypertexte visité" xfId="1265" builtinId="9" hidden="1"/>
    <cellStyle name="Lien hypertexte visité" xfId="1263" builtinId="9" hidden="1"/>
    <cellStyle name="Lien hypertexte visité" xfId="1261" builtinId="9" hidden="1"/>
    <cellStyle name="Lien hypertexte visité" xfId="1259" builtinId="9" hidden="1"/>
    <cellStyle name="Lien hypertexte visité" xfId="1257" builtinId="9" hidden="1"/>
    <cellStyle name="Lien hypertexte visité" xfId="1255" builtinId="9" hidden="1"/>
    <cellStyle name="Lien hypertexte visité" xfId="1253" builtinId="9" hidden="1"/>
    <cellStyle name="Lien hypertexte visité" xfId="1251" builtinId="9" hidden="1"/>
    <cellStyle name="Lien hypertexte visité" xfId="1249" builtinId="9" hidden="1"/>
    <cellStyle name="Lien hypertexte visité" xfId="1247" builtinId="9" hidden="1"/>
    <cellStyle name="Lien hypertexte visité" xfId="1245" builtinId="9" hidden="1"/>
    <cellStyle name="Lien hypertexte visité" xfId="1243" builtinId="9" hidden="1"/>
    <cellStyle name="Lien hypertexte visité" xfId="1241" builtinId="9" hidden="1"/>
    <cellStyle name="Lien hypertexte visité" xfId="1239" builtinId="9" hidden="1"/>
    <cellStyle name="Lien hypertexte visité" xfId="1237" builtinId="9" hidden="1"/>
    <cellStyle name="Lien hypertexte visité" xfId="1235" builtinId="9" hidden="1"/>
    <cellStyle name="Lien hypertexte visité" xfId="1233" builtinId="9" hidden="1"/>
    <cellStyle name="Lien hypertexte visité" xfId="1231" builtinId="9" hidden="1"/>
    <cellStyle name="Lien hypertexte visité" xfId="1229" builtinId="9" hidden="1"/>
    <cellStyle name="Lien hypertexte visité" xfId="1227" builtinId="9" hidden="1"/>
    <cellStyle name="Lien hypertexte visité" xfId="1225" builtinId="9" hidden="1"/>
    <cellStyle name="Lien hypertexte visité" xfId="1223" builtinId="9" hidden="1"/>
    <cellStyle name="Lien hypertexte visité" xfId="1221" builtinId="9" hidden="1"/>
    <cellStyle name="Lien hypertexte visité" xfId="1219" builtinId="9" hidden="1"/>
    <cellStyle name="Lien hypertexte visité" xfId="1217" builtinId="9" hidden="1"/>
    <cellStyle name="Lien hypertexte visité" xfId="1215" builtinId="9" hidden="1"/>
    <cellStyle name="Lien hypertexte visité" xfId="1213" builtinId="9" hidden="1"/>
    <cellStyle name="Lien hypertexte visité" xfId="1211" builtinId="9" hidden="1"/>
    <cellStyle name="Lien hypertexte visité" xfId="1209" builtinId="9" hidden="1"/>
    <cellStyle name="Lien hypertexte visité" xfId="1207" builtinId="9" hidden="1"/>
    <cellStyle name="Lien hypertexte visité" xfId="1205" builtinId="9" hidden="1"/>
    <cellStyle name="Lien hypertexte visité" xfId="1203" builtinId="9" hidden="1"/>
    <cellStyle name="Lien hypertexte visité" xfId="1201" builtinId="9" hidden="1"/>
    <cellStyle name="Lien hypertexte visité" xfId="1199" builtinId="9" hidden="1"/>
    <cellStyle name="Lien hypertexte visité" xfId="1197" builtinId="9" hidden="1"/>
    <cellStyle name="Lien hypertexte visité" xfId="1195" builtinId="9" hidden="1"/>
    <cellStyle name="Lien hypertexte visité" xfId="1193" builtinId="9" hidden="1"/>
    <cellStyle name="Lien hypertexte visité" xfId="1191" builtinId="9" hidden="1"/>
    <cellStyle name="Lien hypertexte visité" xfId="1189" builtinId="9" hidden="1"/>
    <cellStyle name="Lien hypertexte visité" xfId="1187" builtinId="9" hidden="1"/>
    <cellStyle name="Lien hypertexte visité" xfId="1185" builtinId="9" hidden="1"/>
    <cellStyle name="Lien hypertexte visité" xfId="1183" builtinId="9" hidden="1"/>
    <cellStyle name="Lien hypertexte visité" xfId="1181" builtinId="9" hidden="1"/>
    <cellStyle name="Lien hypertexte visité" xfId="1179" builtinId="9" hidden="1"/>
    <cellStyle name="Lien hypertexte visité" xfId="1177" builtinId="9" hidden="1"/>
    <cellStyle name="Lien hypertexte visité" xfId="1175" builtinId="9" hidden="1"/>
    <cellStyle name="Lien hypertexte visité" xfId="1173" builtinId="9" hidden="1"/>
    <cellStyle name="Lien hypertexte visité" xfId="1171" builtinId="9" hidden="1"/>
    <cellStyle name="Lien hypertexte visité" xfId="1169" builtinId="9" hidden="1"/>
    <cellStyle name="Lien hypertexte visité" xfId="1167" builtinId="9" hidden="1"/>
    <cellStyle name="Lien hypertexte visité" xfId="1165" builtinId="9" hidden="1"/>
    <cellStyle name="Lien hypertexte visité" xfId="1163" builtinId="9" hidden="1"/>
    <cellStyle name="Lien hypertexte visité" xfId="1161" builtinId="9" hidden="1"/>
    <cellStyle name="Lien hypertexte visité" xfId="1159" builtinId="9" hidden="1"/>
    <cellStyle name="Lien hypertexte visité" xfId="1151" builtinId="9" hidden="1" customBuiltin="1"/>
    <cellStyle name="Lien hypertexte visité" xfId="1147" builtinId="9" hidden="1"/>
    <cellStyle name="Lien hypertexte visité" xfId="1143" builtinId="9" hidden="1"/>
    <cellStyle name="Lien hypertexte visité" xfId="1139" builtinId="9" hidden="1"/>
    <cellStyle name="Lien hypertexte visité" xfId="1135" builtinId="9" hidden="1"/>
    <cellStyle name="Lien hypertexte visité" xfId="1131" builtinId="9" hidden="1"/>
    <cellStyle name="Lien hypertexte visité" xfId="1127" builtinId="9" hidden="1"/>
    <cellStyle name="Lien hypertexte visité" xfId="1123" builtinId="9" hidden="1"/>
    <cellStyle name="Lien hypertexte visité" xfId="1119" builtinId="9" hidden="1"/>
    <cellStyle name="Lien hypertexte visité" xfId="1115" builtinId="9" hidden="1"/>
    <cellStyle name="Lien hypertexte visité" xfId="1111" builtinId="9" hidden="1"/>
    <cellStyle name="Lien hypertexte visité" xfId="1107" builtinId="9" hidden="1"/>
    <cellStyle name="Lien hypertexte visité" xfId="1103" builtinId="9" hidden="1"/>
    <cellStyle name="Lien hypertexte visité" xfId="1099" builtinId="9" hidden="1"/>
    <cellStyle name="Lien hypertexte visité" xfId="1095" builtinId="9" hidden="1"/>
    <cellStyle name="Lien hypertexte visité" xfId="1091" builtinId="9" hidden="1"/>
    <cellStyle name="Lien hypertexte visité" xfId="1087" builtinId="9" hidden="1"/>
    <cellStyle name="Lien hypertexte visité" xfId="1083" builtinId="9" hidden="1"/>
    <cellStyle name="Lien hypertexte visité" xfId="1079" builtinId="9" hidden="1"/>
    <cellStyle name="Lien hypertexte visité" xfId="1075" builtinId="9" hidden="1"/>
    <cellStyle name="Lien hypertexte visité" xfId="1071" builtinId="9" hidden="1"/>
    <cellStyle name="Lien hypertexte visité" xfId="1067" builtinId="9" hidden="1"/>
    <cellStyle name="Lien hypertexte visité" xfId="1063" builtinId="9" hidden="1"/>
    <cellStyle name="Lien hypertexte visité" xfId="1059" builtinId="9" hidden="1"/>
    <cellStyle name="Lien hypertexte visité" xfId="1055" builtinId="9" hidden="1"/>
    <cellStyle name="Lien hypertexte visité" xfId="1051" builtinId="9" hidden="1"/>
    <cellStyle name="Lien hypertexte visité" xfId="1047" builtinId="9" hidden="1"/>
    <cellStyle name="Lien hypertexte visité" xfId="1043" builtinId="9" hidden="1"/>
    <cellStyle name="Lien hypertexte visité" xfId="1039" builtinId="9" hidden="1"/>
    <cellStyle name="Lien hypertexte visité" xfId="1035" builtinId="9" hidden="1"/>
    <cellStyle name="Lien hypertexte visité" xfId="1031" builtinId="9" hidden="1"/>
    <cellStyle name="Lien hypertexte visité" xfId="1027" builtinId="9" hidden="1"/>
    <cellStyle name="Lien hypertexte visité" xfId="1023" builtinId="9" hidden="1"/>
    <cellStyle name="Lien hypertexte visité" xfId="1019" builtinId="9" hidden="1"/>
    <cellStyle name="Lien hypertexte visité" xfId="1015" builtinId="9" hidden="1"/>
    <cellStyle name="Lien hypertexte visité" xfId="1011" builtinId="9" hidden="1"/>
    <cellStyle name="Lien hypertexte visité" xfId="1007" builtinId="9" hidden="1"/>
    <cellStyle name="Lien hypertexte visité" xfId="1003" builtinId="9" hidden="1"/>
    <cellStyle name="Lien hypertexte visité" xfId="999" builtinId="9" hidden="1"/>
    <cellStyle name="Lien hypertexte visité" xfId="995" builtinId="9" hidden="1"/>
    <cellStyle name="Lien hypertexte visité" xfId="991" builtinId="9" hidden="1"/>
    <cellStyle name="Lien hypertexte visité" xfId="987" builtinId="9" hidden="1"/>
    <cellStyle name="Lien hypertexte visité" xfId="983" builtinId="9" hidden="1"/>
    <cellStyle name="Lien hypertexte visité" xfId="979" builtinId="9" hidden="1"/>
    <cellStyle name="Lien hypertexte visité" xfId="975" builtinId="9" hidden="1"/>
    <cellStyle name="Lien hypertexte visité" xfId="971" builtinId="9" hidden="1"/>
    <cellStyle name="Lien hypertexte visité" xfId="967" builtinId="9" hidden="1"/>
    <cellStyle name="Lien hypertexte visité" xfId="963" builtinId="9" hidden="1"/>
    <cellStyle name="Lien hypertexte visité" xfId="959" builtinId="9" hidden="1"/>
    <cellStyle name="Lien hypertexte visité" xfId="955" builtinId="9" hidden="1"/>
    <cellStyle name="Lien hypertexte visité" xfId="951" builtinId="9" hidden="1"/>
    <cellStyle name="Lien hypertexte visité" xfId="947" builtinId="9" hidden="1"/>
    <cellStyle name="Lien hypertexte visité" xfId="943" builtinId="9" hidden="1"/>
    <cellStyle name="Lien hypertexte visité" xfId="939" builtinId="9" hidden="1"/>
    <cellStyle name="Lien hypertexte visité" xfId="935" builtinId="9" hidden="1"/>
    <cellStyle name="Lien hypertexte visité" xfId="931" builtinId="9" hidden="1"/>
    <cellStyle name="Lien hypertexte visité" xfId="927" builtinId="9" hidden="1"/>
    <cellStyle name="Lien hypertexte visité" xfId="923" builtinId="9" hidden="1"/>
    <cellStyle name="Lien hypertexte visité" xfId="919" builtinId="9" hidden="1"/>
    <cellStyle name="Lien hypertexte visité" xfId="915" builtinId="9" hidden="1"/>
    <cellStyle name="Lien hypertexte visité" xfId="911" builtinId="9" hidden="1"/>
    <cellStyle name="Lien hypertexte visité" xfId="907" builtinId="9" hidden="1"/>
    <cellStyle name="Lien hypertexte visité" xfId="903" builtinId="9" hidden="1"/>
    <cellStyle name="Lien hypertexte visité" xfId="899" builtinId="9" hidden="1"/>
    <cellStyle name="Lien hypertexte visité" xfId="895" builtinId="9" hidden="1"/>
    <cellStyle name="Lien hypertexte visité" xfId="891" builtinId="9" hidden="1"/>
    <cellStyle name="Lien hypertexte visité" xfId="887" builtinId="9" hidden="1"/>
    <cellStyle name="Lien hypertexte visité" xfId="883" builtinId="9" hidden="1"/>
    <cellStyle name="Lien hypertexte visité" xfId="879" builtinId="9" hidden="1"/>
    <cellStyle name="Lien hypertexte visité" xfId="875" builtinId="9" hidden="1"/>
    <cellStyle name="Lien hypertexte visité" xfId="871" builtinId="9" hidden="1"/>
    <cellStyle name="Lien hypertexte visité" xfId="867" builtinId="9" hidden="1"/>
    <cellStyle name="Lien hypertexte visité" xfId="863" builtinId="9" hidden="1"/>
    <cellStyle name="Lien hypertexte visité" xfId="859" builtinId="9" hidden="1"/>
    <cellStyle name="Lien hypertexte visité" xfId="855" builtinId="9" hidden="1"/>
    <cellStyle name="Lien hypertexte visité" xfId="851" builtinId="9" hidden="1"/>
    <cellStyle name="Lien hypertexte visité" xfId="847" builtinId="9" hidden="1"/>
    <cellStyle name="Lien hypertexte visité" xfId="843" builtinId="9" hidden="1"/>
    <cellStyle name="Lien hypertexte visité" xfId="839" builtinId="9" hidden="1"/>
    <cellStyle name="Lien hypertexte visité" xfId="835" builtinId="9" hidden="1"/>
    <cellStyle name="Lien hypertexte visité" xfId="831" builtinId="9" hidden="1"/>
    <cellStyle name="Lien hypertexte visité" xfId="827" builtinId="9" hidden="1"/>
    <cellStyle name="Lien hypertexte visité" xfId="823" builtinId="9" hidden="1"/>
    <cellStyle name="Lien hypertexte visité" xfId="819" builtinId="9" hidden="1"/>
    <cellStyle name="Lien hypertexte visité" xfId="815" builtinId="9" hidden="1"/>
    <cellStyle name="Lien hypertexte visité" xfId="811" builtinId="9" hidden="1"/>
    <cellStyle name="Lien hypertexte visité" xfId="807" builtinId="9" hidden="1"/>
    <cellStyle name="Lien hypertexte visité" xfId="803" builtinId="9" hidden="1"/>
    <cellStyle name="Lien hypertexte visité" xfId="799" builtinId="9" hidden="1"/>
    <cellStyle name="Lien hypertexte visité" xfId="795" builtinId="9" hidden="1"/>
    <cellStyle name="Lien hypertexte visité" xfId="791" builtinId="9" hidden="1"/>
    <cellStyle name="Lien hypertexte visité" xfId="787" builtinId="9" hidden="1"/>
    <cellStyle name="Lien hypertexte visité" xfId="783" builtinId="9" hidden="1"/>
    <cellStyle name="Lien hypertexte visité" xfId="779" builtinId="9" hidden="1"/>
    <cellStyle name="Lien hypertexte visité" xfId="775" builtinId="9" hidden="1"/>
    <cellStyle name="Lien hypertexte visité" xfId="771" builtinId="9" hidden="1"/>
    <cellStyle name="Lien hypertexte visité" xfId="767" builtinId="9" hidden="1"/>
    <cellStyle name="Lien hypertexte visité" xfId="763" builtinId="9" hidden="1"/>
    <cellStyle name="Lien hypertexte visité" xfId="759" builtinId="9" hidden="1"/>
    <cellStyle name="Lien hypertexte visité" xfId="755" builtinId="9" hidden="1"/>
    <cellStyle name="Lien hypertexte visité" xfId="751" builtinId="9" hidden="1"/>
    <cellStyle name="Lien hypertexte visité" xfId="747" builtinId="9" hidden="1"/>
    <cellStyle name="Lien hypertexte visité" xfId="743" builtinId="9" hidden="1"/>
    <cellStyle name="Lien hypertexte visité" xfId="739" builtinId="9" hidden="1"/>
    <cellStyle name="Lien hypertexte visité" xfId="735" builtinId="9" hidden="1"/>
    <cellStyle name="Lien hypertexte visité" xfId="731" builtinId="9" hidden="1"/>
    <cellStyle name="Lien hypertexte visité" xfId="727" builtinId="9" hidden="1"/>
    <cellStyle name="Lien hypertexte visité" xfId="723" builtinId="9" hidden="1"/>
    <cellStyle name="Lien hypertexte visité" xfId="719" builtinId="9" hidden="1"/>
    <cellStyle name="Lien hypertexte visité" xfId="715" builtinId="9" hidden="1"/>
    <cellStyle name="Lien hypertexte visité" xfId="711" builtinId="9" hidden="1"/>
    <cellStyle name="Lien hypertexte visité" xfId="707" builtinId="9" hidden="1"/>
    <cellStyle name="Lien hypertexte visité" xfId="703" builtinId="9" hidden="1"/>
    <cellStyle name="Lien hypertexte visité" xfId="699" builtinId="9" hidden="1"/>
    <cellStyle name="Lien hypertexte visité" xfId="695" builtinId="9" hidden="1"/>
    <cellStyle name="Lien hypertexte visité" xfId="691" builtinId="9" hidden="1"/>
    <cellStyle name="Lien hypertexte visité" xfId="687" builtinId="9" hidden="1"/>
    <cellStyle name="Lien hypertexte visité" xfId="683" builtinId="9" hidden="1"/>
    <cellStyle name="Lien hypertexte visité" xfId="679" builtinId="9" hidden="1"/>
    <cellStyle name="Lien hypertexte visité" xfId="675" builtinId="9" hidden="1"/>
    <cellStyle name="Lien hypertexte visité" xfId="671" builtinId="9" hidden="1"/>
    <cellStyle name="Lien hypertexte visité" xfId="667" builtinId="9" hidden="1"/>
    <cellStyle name="Lien hypertexte visité" xfId="663" builtinId="9" hidden="1"/>
    <cellStyle name="Lien hypertexte visité" xfId="659" builtinId="9" hidden="1"/>
    <cellStyle name="Lien hypertexte visité" xfId="655" builtinId="9" hidden="1"/>
    <cellStyle name="Lien hypertexte visité" xfId="651" builtinId="9" hidden="1"/>
    <cellStyle name="Lien hypertexte visité" xfId="647" builtinId="9" hidden="1"/>
    <cellStyle name="Lien hypertexte visité" xfId="643" builtinId="9" hidden="1"/>
    <cellStyle name="Lien hypertexte visité" xfId="639" builtinId="9" hidden="1"/>
    <cellStyle name="Lien hypertexte visité" xfId="635" builtinId="9" hidden="1"/>
    <cellStyle name="Lien hypertexte visité" xfId="631" builtinId="9" hidden="1"/>
    <cellStyle name="Lien hypertexte visité" xfId="627" builtinId="9" hidden="1"/>
    <cellStyle name="Lien hypertexte visité" xfId="623" builtinId="9" hidden="1"/>
    <cellStyle name="Lien hypertexte visité" xfId="619" builtinId="9" hidden="1"/>
    <cellStyle name="Lien hypertexte visité" xfId="615" builtinId="9" hidden="1"/>
    <cellStyle name="Lien hypertexte visité" xfId="611" builtinId="9" hidden="1"/>
    <cellStyle name="Lien hypertexte visité" xfId="607" builtinId="9" hidden="1"/>
    <cellStyle name="Lien hypertexte visité" xfId="603" builtinId="9" hidden="1"/>
    <cellStyle name="Lien hypertexte visité" xfId="599" builtinId="9" hidden="1"/>
    <cellStyle name="Lien hypertexte visité" xfId="595" builtinId="9" hidden="1"/>
    <cellStyle name="Lien hypertexte visité" xfId="591" builtinId="9" hidden="1"/>
    <cellStyle name="Lien hypertexte visité" xfId="587" builtinId="9" hidden="1"/>
    <cellStyle name="Lien hypertexte visité" xfId="583" builtinId="9" hidden="1"/>
    <cellStyle name="Lien hypertexte visité" xfId="579" builtinId="9" hidden="1"/>
    <cellStyle name="Lien hypertexte visité" xfId="575" builtinId="9" hidden="1"/>
    <cellStyle name="Lien hypertexte visité" xfId="571" builtinId="9" hidden="1"/>
    <cellStyle name="Lien hypertexte visité" xfId="567" builtinId="9" hidden="1"/>
    <cellStyle name="Lien hypertexte visité" xfId="563" builtinId="9" hidden="1"/>
    <cellStyle name="Lien hypertexte visité" xfId="559" builtinId="9" hidden="1"/>
    <cellStyle name="Lien hypertexte visité" xfId="555" builtinId="9" hidden="1"/>
    <cellStyle name="Lien hypertexte visité" xfId="551" builtinId="9" hidden="1"/>
    <cellStyle name="Lien hypertexte visité" xfId="547" builtinId="9" hidden="1"/>
    <cellStyle name="Lien hypertexte visité" xfId="543" builtinId="9" hidden="1"/>
    <cellStyle name="Lien hypertexte visité" xfId="539" builtinId="9" hidden="1"/>
    <cellStyle name="Lien hypertexte visité" xfId="535" builtinId="9" hidden="1"/>
    <cellStyle name="Lien hypertexte visité" xfId="531" builtinId="9" hidden="1"/>
    <cellStyle name="Lien hypertexte visité" xfId="527" builtinId="9" hidden="1"/>
    <cellStyle name="Lien hypertexte visité" xfId="523" builtinId="9" hidden="1"/>
    <cellStyle name="Lien hypertexte visité" xfId="519" builtinId="9" hidden="1"/>
    <cellStyle name="Lien hypertexte visité" xfId="515" builtinId="9" hidden="1"/>
    <cellStyle name="Lien hypertexte visité" xfId="511" builtinId="9" hidden="1"/>
    <cellStyle name="Lien hypertexte visité" xfId="507" builtinId="9" hidden="1"/>
    <cellStyle name="Lien hypertexte visité" xfId="503" builtinId="9" hidden="1"/>
    <cellStyle name="Lien hypertexte visité" xfId="499" builtinId="9" hidden="1"/>
    <cellStyle name="Lien hypertexte visité" xfId="495" builtinId="9" hidden="1"/>
    <cellStyle name="Lien hypertexte visité" xfId="491" builtinId="9" hidden="1"/>
    <cellStyle name="Lien hypertexte visité" xfId="487" builtinId="9" hidden="1"/>
    <cellStyle name="Lien hypertexte visité" xfId="483" builtinId="9" hidden="1"/>
    <cellStyle name="Lien hypertexte visité" xfId="479" builtinId="9" hidden="1"/>
    <cellStyle name="Lien hypertexte visité" xfId="475" builtinId="9" hidden="1"/>
    <cellStyle name="Lien hypertexte visité" xfId="471" builtinId="9" hidden="1"/>
    <cellStyle name="Lien hypertexte visité" xfId="467" builtinId="9" hidden="1"/>
    <cellStyle name="Lien hypertexte visité" xfId="463" builtinId="9" hidden="1"/>
    <cellStyle name="Lien hypertexte visité" xfId="459" builtinId="9" hidden="1"/>
    <cellStyle name="Lien hypertexte visité" xfId="455" builtinId="9" hidden="1"/>
    <cellStyle name="Lien hypertexte visité" xfId="451" builtinId="9" hidden="1"/>
    <cellStyle name="Lien hypertexte visité" xfId="447" builtinId="9" hidden="1"/>
    <cellStyle name="Lien hypertexte visité" xfId="443" builtinId="9" hidden="1"/>
    <cellStyle name="Lien hypertexte visité" xfId="439" builtinId="9" hidden="1"/>
    <cellStyle name="Lien hypertexte visité" xfId="435" builtinId="9" hidden="1"/>
    <cellStyle name="Lien hypertexte visité" xfId="431" builtinId="9" hidden="1"/>
    <cellStyle name="Lien hypertexte visité" xfId="427" builtinId="9" hidden="1"/>
    <cellStyle name="Lien hypertexte visité" xfId="423" builtinId="9" hidden="1"/>
    <cellStyle name="Lien hypertexte visité" xfId="419" builtinId="9" hidden="1"/>
    <cellStyle name="Lien hypertexte visité" xfId="415" builtinId="9" hidden="1"/>
    <cellStyle name="Lien hypertexte visité" xfId="411" builtinId="9" hidden="1"/>
    <cellStyle name="Lien hypertexte visité" xfId="407" builtinId="9" hidden="1"/>
    <cellStyle name="Lien hypertexte visité" xfId="403" builtinId="9" hidden="1"/>
    <cellStyle name="Lien hypertexte visité" xfId="399" builtinId="9" hidden="1"/>
    <cellStyle name="Lien hypertexte visité" xfId="395" builtinId="9" hidden="1"/>
    <cellStyle name="Lien hypertexte visité" xfId="391" builtinId="9" hidden="1"/>
    <cellStyle name="Lien hypertexte visité" xfId="387" builtinId="9" hidden="1"/>
    <cellStyle name="Lien hypertexte visité" xfId="383" builtinId="9" hidden="1"/>
    <cellStyle name="Lien hypertexte visité" xfId="379" builtinId="9" hidden="1"/>
    <cellStyle name="Lien hypertexte visité" xfId="375" builtinId="9" hidden="1"/>
    <cellStyle name="Lien hypertexte visité" xfId="371" builtinId="9" hidden="1"/>
    <cellStyle name="Lien hypertexte visité" xfId="367" builtinId="9" hidden="1"/>
    <cellStyle name="Lien hypertexte visité" xfId="363" builtinId="9" hidden="1"/>
    <cellStyle name="Lien hypertexte visité" xfId="359" builtinId="9" hidden="1"/>
    <cellStyle name="Lien hypertexte visité" xfId="355" builtinId="9" hidden="1"/>
    <cellStyle name="Lien hypertexte visité" xfId="351" builtinId="9" hidden="1"/>
    <cellStyle name="Lien hypertexte visité" xfId="347" builtinId="9" hidden="1"/>
    <cellStyle name="Lien hypertexte visité" xfId="343" builtinId="9" hidden="1"/>
    <cellStyle name="Lien hypertexte visité" xfId="339" builtinId="9" hidden="1"/>
    <cellStyle name="Lien hypertexte visité" xfId="335" builtinId="9" hidden="1"/>
    <cellStyle name="Lien hypertexte visité" xfId="331" builtinId="9" hidden="1"/>
    <cellStyle name="Lien hypertexte visité" xfId="327" builtinId="9" hidden="1"/>
    <cellStyle name="Lien hypertexte visité" xfId="323" builtinId="9" hidden="1"/>
    <cellStyle name="Lien hypertexte visité" xfId="319" builtinId="9" hidden="1"/>
    <cellStyle name="Lien hypertexte visité" xfId="315" builtinId="9" hidden="1"/>
    <cellStyle name="Lien hypertexte visité" xfId="311" builtinId="9" hidden="1"/>
    <cellStyle name="Lien hypertexte visité" xfId="307" builtinId="9" hidden="1"/>
    <cellStyle name="Lien hypertexte visité" xfId="303" builtinId="9" hidden="1"/>
    <cellStyle name="Lien hypertexte visité" xfId="299" builtinId="9" hidden="1"/>
    <cellStyle name="Lien hypertexte visité" xfId="295" builtinId="9" hidden="1"/>
    <cellStyle name="Lien hypertexte visité" xfId="291" builtinId="9" hidden="1"/>
    <cellStyle name="Lien hypertexte visité" xfId="287" builtinId="9" hidden="1"/>
    <cellStyle name="Lien hypertexte visité" xfId="283" builtinId="9" hidden="1"/>
    <cellStyle name="Lien hypertexte visité" xfId="279" builtinId="9" hidden="1"/>
    <cellStyle name="Lien hypertexte visité" xfId="275" builtinId="9" hidden="1"/>
    <cellStyle name="Lien hypertexte visité" xfId="271" builtinId="9" hidden="1"/>
    <cellStyle name="Lien hypertexte visité" xfId="267" builtinId="9" hidden="1"/>
    <cellStyle name="Lien hypertexte visité" xfId="263" builtinId="9" hidden="1"/>
    <cellStyle name="Lien hypertexte visité" xfId="259" builtinId="9" hidden="1"/>
    <cellStyle name="Lien hypertexte visité" xfId="255" builtinId="9" hidden="1"/>
    <cellStyle name="Lien hypertexte visité" xfId="251" builtinId="9" hidden="1"/>
    <cellStyle name="Lien hypertexte visité" xfId="247" builtinId="9" hidden="1"/>
    <cellStyle name="Lien hypertexte visité" xfId="243" builtinId="9" hidden="1"/>
    <cellStyle name="Lien hypertexte visité" xfId="239" builtinId="9" hidden="1"/>
    <cellStyle name="Lien hypertexte visité" xfId="235" builtinId="9" hidden="1"/>
    <cellStyle name="Lien hypertexte visité" xfId="231" builtinId="9" hidden="1"/>
    <cellStyle name="Lien hypertexte visité" xfId="227" builtinId="9" hidden="1"/>
    <cellStyle name="Lien hypertexte visité" xfId="223" builtinId="9" hidden="1"/>
    <cellStyle name="Lien hypertexte visité" xfId="219" builtinId="9" hidden="1"/>
    <cellStyle name="Lien hypertexte visité" xfId="215" builtinId="9" hidden="1"/>
    <cellStyle name="Lien hypertexte visité" xfId="211" builtinId="9" hidden="1"/>
    <cellStyle name="Lien hypertexte visité" xfId="207" builtinId="9" hidden="1"/>
    <cellStyle name="Lien hypertexte visité" xfId="203" builtinId="9" hidden="1"/>
    <cellStyle name="Lien hypertexte visité" xfId="199" builtinId="9" hidden="1"/>
    <cellStyle name="Lien hypertexte visité" xfId="195" builtinId="9" hidden="1"/>
    <cellStyle name="Lien hypertexte visité" xfId="191" builtinId="9" hidden="1"/>
    <cellStyle name="Lien hypertexte visité" xfId="187" builtinId="9" hidden="1"/>
    <cellStyle name="Lien hypertexte visité" xfId="183" builtinId="9" hidden="1"/>
    <cellStyle name="Lien hypertexte visité" xfId="179" builtinId="9" hidden="1"/>
    <cellStyle name="Lien hypertexte visité" xfId="175" builtinId="9" hidden="1"/>
    <cellStyle name="Lien hypertexte visité" xfId="171" builtinId="9" hidden="1"/>
    <cellStyle name="Lien hypertexte visité" xfId="167" builtinId="9" hidden="1"/>
    <cellStyle name="Lien hypertexte visité" xfId="163" builtinId="9" hidden="1"/>
    <cellStyle name="Lien hypertexte visité" xfId="159" builtinId="9" hidden="1"/>
    <cellStyle name="Lien hypertexte visité" xfId="155" builtinId="9" hidden="1"/>
    <cellStyle name="Lien hypertexte visité" xfId="151" builtinId="9" hidden="1"/>
    <cellStyle name="Lien hypertexte visité" xfId="147" builtinId="9" hidden="1"/>
    <cellStyle name="Lien hypertexte visité" xfId="143" builtinId="9" hidden="1"/>
    <cellStyle name="Lien hypertexte visité" xfId="139" builtinId="9" hidden="1"/>
    <cellStyle name="Lien hypertexte visité" xfId="135" builtinId="9" hidden="1"/>
    <cellStyle name="Lien hypertexte visité" xfId="131" builtinId="9" hidden="1"/>
    <cellStyle name="Lien hypertexte visité" xfId="127" builtinId="9" hidden="1"/>
    <cellStyle name="Lien hypertexte visité" xfId="123" builtinId="9" hidden="1"/>
    <cellStyle name="Lien hypertexte visité" xfId="119" builtinId="9" hidden="1"/>
    <cellStyle name="Lien hypertexte visité" xfId="115" builtinId="9" hidden="1"/>
    <cellStyle name="Lien hypertexte visité" xfId="73" builtinId="9" hidden="1"/>
    <cellStyle name="Lien hypertexte visité" xfId="75" builtinId="9" hidden="1"/>
    <cellStyle name="Lien hypertexte visité" xfId="77" builtinId="9" hidden="1"/>
    <cellStyle name="Lien hypertexte visité" xfId="81" builtinId="9" hidden="1"/>
    <cellStyle name="Lien hypertexte visité" xfId="83" builtinId="9" hidden="1"/>
    <cellStyle name="Lien hypertexte visité" xfId="85" builtinId="9" hidden="1"/>
    <cellStyle name="Lien hypertexte visité" xfId="89" builtinId="9" hidden="1"/>
    <cellStyle name="Lien hypertexte visité" xfId="91" builtinId="9" hidden="1"/>
    <cellStyle name="Lien hypertexte visité" xfId="93" builtinId="9" hidden="1"/>
    <cellStyle name="Lien hypertexte visité" xfId="97" builtinId="9" hidden="1"/>
    <cellStyle name="Lien hypertexte visité" xfId="99" builtinId="9" hidden="1"/>
    <cellStyle name="Lien hypertexte visité" xfId="101" builtinId="9" hidden="1"/>
    <cellStyle name="Lien hypertexte visité" xfId="105" builtinId="9" hidden="1"/>
    <cellStyle name="Lien hypertexte visité" xfId="107" builtinId="9" hidden="1"/>
    <cellStyle name="Lien hypertexte visité" xfId="109" builtinId="9" hidden="1"/>
    <cellStyle name="Lien hypertexte visité" xfId="113" builtinId="9" hidden="1"/>
    <cellStyle name="Lien hypertexte visité" xfId="111" builtinId="9" hidden="1"/>
    <cellStyle name="Lien hypertexte visité" xfId="103" builtinId="9" hidden="1"/>
    <cellStyle name="Lien hypertexte visité" xfId="95" builtinId="9" hidden="1"/>
    <cellStyle name="Lien hypertexte visité" xfId="87" builtinId="9" hidden="1"/>
    <cellStyle name="Lien hypertexte visité" xfId="79" builtinId="9" hidden="1"/>
    <cellStyle name="Lien hypertexte visité" xfId="71" builtinId="9" hidden="1"/>
    <cellStyle name="Lien hypertexte visité" xfId="59" builtinId="9" hidden="1"/>
    <cellStyle name="Lien hypertexte visité" xfId="61" builtinId="9" hidden="1"/>
    <cellStyle name="Lien hypertexte visité" xfId="65" builtinId="9" hidden="1"/>
    <cellStyle name="Lien hypertexte visité" xfId="67" builtinId="9" hidden="1"/>
    <cellStyle name="Lien hypertexte visité" xfId="69" builtinId="9" hidden="1"/>
    <cellStyle name="Lien hypertexte visité" xfId="63" builtinId="9" hidden="1"/>
    <cellStyle name="Lien hypertexte visité" xfId="55" builtinId="9" hidden="1"/>
    <cellStyle name="Lien hypertexte visité" xfId="57" builtinId="9" hidden="1"/>
    <cellStyle name="Lien hypertexte visité" xfId="53" builtinId="9" hidden="1"/>
    <cellStyle name="Lien hypertexte visité" xfId="4" builtinId="9" hidden="1"/>
    <cellStyle name="M0_page" xfId="3663" xr:uid="{00000000-0005-0000-0000-00000A600000}"/>
    <cellStyle name="M0_sommaire" xfId="3656" xr:uid="{00000000-0005-0000-0000-00000B600000}"/>
    <cellStyle name="M1_%bleu" xfId="1154" xr:uid="{00000000-0005-0000-0000-00000C600000}"/>
    <cellStyle name="M1_config" xfId="49" xr:uid="{00000000-0005-0000-0000-00000D600000}"/>
    <cellStyle name="M1-2_Acc" xfId="3674" xr:uid="{00000000-0005-0000-0000-00000E600000}"/>
    <cellStyle name="M1-3_spb" xfId="3884" xr:uid="{00000000-0005-0000-0000-00000F600000}"/>
    <cellStyle name="M2" xfId="1153" xr:uid="{00000000-0005-0000-0000-000010600000}"/>
    <cellStyle name="M3_des_bleu" xfId="3675" xr:uid="{00000000-0005-0000-0000-000011600000}"/>
    <cellStyle name="M3-1_des_gar" xfId="3885" xr:uid="{00000000-0005-0000-0000-000012600000}"/>
    <cellStyle name="Milliers" xfId="5" builtinId="3" hidden="1"/>
    <cellStyle name="Milliers [0]" xfId="6" builtinId="6" hidden="1"/>
    <cellStyle name="Monétaire" xfId="1" builtinId="4" hidden="1"/>
    <cellStyle name="Monétaire [0]" xfId="7" builtinId="7" hidden="1"/>
    <cellStyle name="Neutre" xfId="15" builtinId="28" hidden="1"/>
    <cellStyle name="Normal" xfId="0" builtinId="0" customBuiltin="1"/>
    <cellStyle name="Normal 29" xfId="7808" xr:uid="{00000000-0005-0000-0000-000019600000}"/>
    <cellStyle name="Note" xfId="22" builtinId="10" hidden="1"/>
    <cellStyle name="Pourcentage" xfId="2" builtinId="5" hidden="1"/>
    <cellStyle name="Satisfaisant" xfId="13" builtinId="26" hidden="1"/>
    <cellStyle name="Sortie" xfId="17" builtinId="21" hidden="1"/>
    <cellStyle name="Texte explicatif" xfId="23" builtinId="53" hidden="1"/>
    <cellStyle name="Titre" xfId="8" builtinId="15" hidden="1"/>
    <cellStyle name="Titre 1" xfId="9" builtinId="16" hidden="1"/>
    <cellStyle name="Titre 2" xfId="10" builtinId="17" hidden="1"/>
    <cellStyle name="Titre 3" xfId="11" builtinId="18" hidden="1"/>
    <cellStyle name="Titre 4" xfId="12" builtinId="19" hidden="1"/>
    <cellStyle name="Total" xfId="24" builtinId="25" hidden="1"/>
    <cellStyle name="Vérification" xfId="20" builtinId="23" hidden="1"/>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4C4948"/>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3C3C7"/>
      <rgbColor rgb="00249F62"/>
      <rgbColor rgb="00E47823"/>
      <rgbColor rgb="007D7F80"/>
      <rgbColor rgb="00FFFFFE"/>
      <rgbColor rgb="00795691"/>
      <rgbColor rgb="00AD1221"/>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972</xdr:row>
      <xdr:rowOff>0</xdr:rowOff>
    </xdr:from>
    <xdr:to>
      <xdr:col>16</xdr:col>
      <xdr:colOff>304800</xdr:colOff>
      <xdr:row>973</xdr:row>
      <xdr:rowOff>445</xdr:rowOff>
    </xdr:to>
    <xdr:sp macro="" textlink="">
      <xdr:nvSpPr>
        <xdr:cNvPr id="1025" name="AutoShape 1" descr="’image contient peut-être : texte">
          <a:extLst>
            <a:ext uri="{FF2B5EF4-FFF2-40B4-BE49-F238E27FC236}">
              <a16:creationId xmlns:a16="http://schemas.microsoft.com/office/drawing/2014/main" id="{00000000-0008-0000-0000-000001040000}"/>
            </a:ext>
          </a:extLst>
        </xdr:cNvPr>
        <xdr:cNvSpPr>
          <a:spLocks noChangeAspect="1" noChangeArrowheads="1"/>
        </xdr:cNvSpPr>
      </xdr:nvSpPr>
      <xdr:spPr bwMode="auto">
        <a:xfrm>
          <a:off x="15341600" y="190131700"/>
          <a:ext cx="304800" cy="304800"/>
        </a:xfrm>
        <a:prstGeom prst="rect">
          <a:avLst/>
        </a:prstGeom>
        <a:noFill/>
        <a:extLst>
          <a:ext uri="{909E8E84-426E-40dd-AFC4-6F175D3DCCD1}">
            <a14:hiddenFill xmlns="" xmlns:a14="http://schemas.microsoft.com/office/drawing/2010/main">
              <a:solidFill>
                <a:srgbClr val="FFFFFF"/>
              </a:solidFill>
            </a14:hiddenFill>
          </a:ext>
        </a:extLst>
      </xdr:spPr>
      <xdr:txBody>
        <a:bodyPr rtlCol="0"/>
        <a:lstStyle/>
        <a:p>
          <a:pPr algn="ctr"/>
          <a:endParaRPr lang="fr-F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onocom.sharepoint.com/FSRennes/TARIFS/MATINFO%203/Tarif_22_lot3_Matinfo3_EP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conocom.sharepoint.com/FSRennes/TARIFS/MATINFO%203/Tarif_20_lot3_Matinfo3_EP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ue n°22 Matinfo3"/>
      <sheetName val="Tarif normalisé n°22"/>
      <sheetName val="Récapitulatif remises"/>
    </sheetNames>
    <sheetDataSet>
      <sheetData sheetId="0">
        <row r="97">
          <cell r="C97" t="str">
            <v>MQD32FN/A</v>
          </cell>
        </row>
      </sheetData>
      <sheetData sheetId="1"/>
      <sheetData sheetId="2">
        <row r="6">
          <cell r="A6">
            <v>0.13500000000000001</v>
          </cell>
        </row>
        <row r="12">
          <cell r="A12">
            <v>8.2000000000000003E-2</v>
          </cell>
        </row>
        <row r="19">
          <cell r="A19">
            <v>0.2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ue n°20 Matinfo3"/>
      <sheetName val="Tarif normalisé n°20"/>
      <sheetName val="Récapitulatif remises"/>
    </sheetNames>
    <sheetDataSet>
      <sheetData sheetId="0" refreshError="1"/>
      <sheetData sheetId="1" refreshError="1"/>
      <sheetData sheetId="2">
        <row r="6">
          <cell r="C6">
            <v>0.20499999999999999</v>
          </cell>
        </row>
      </sheetData>
    </sheetDataSet>
  </externalBook>
</externalLink>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48446"/>
  <sheetViews>
    <sheetView tabSelected="1" showRuler="0" topLeftCell="A3" zoomScaleNormal="114" workbookViewId="0">
      <selection activeCell="Q1" sqref="Q1:AG1048576"/>
    </sheetView>
  </sheetViews>
  <sheetFormatPr baseColWidth="10" defaultColWidth="10.7109375" defaultRowHeight="14"/>
  <cols>
    <col min="1" max="1" width="35.85546875" style="64" customWidth="1"/>
    <col min="2" max="2" width="98.7109375" style="1" customWidth="1"/>
    <col min="3" max="3" width="10.7109375" style="1"/>
    <col min="4" max="4" width="10.28515625" style="1" customWidth="1"/>
    <col min="5" max="5" width="16.5703125" style="1" customWidth="1"/>
    <col min="6" max="6" width="11.42578125" style="1" customWidth="1"/>
    <col min="7" max="7" width="10.7109375" style="65"/>
    <col min="8" max="11" width="10.7109375" style="1"/>
    <col min="12" max="12" width="7.7109375" style="66" customWidth="1"/>
    <col min="13" max="13" width="7.5703125" style="77" customWidth="1"/>
    <col min="14" max="14" width="42.5703125" style="1" customWidth="1"/>
    <col min="15" max="16384" width="10.7109375" style="1"/>
  </cols>
  <sheetData>
    <row r="1" spans="1:16" ht="15">
      <c r="A1" s="10" t="s">
        <v>0</v>
      </c>
      <c r="B1" s="11"/>
      <c r="C1" s="11"/>
      <c r="D1" s="12"/>
      <c r="E1" s="13"/>
      <c r="F1" s="14"/>
      <c r="G1" s="15"/>
      <c r="H1" s="14"/>
      <c r="I1" s="14"/>
      <c r="J1" s="14"/>
      <c r="K1" s="14"/>
      <c r="L1" s="16"/>
      <c r="M1" s="71"/>
    </row>
    <row r="2" spans="1:16" ht="15">
      <c r="A2" s="18"/>
      <c r="B2" s="19" t="s">
        <v>1</v>
      </c>
      <c r="C2" s="20"/>
      <c r="D2" s="21"/>
      <c r="E2" s="22"/>
      <c r="F2" s="23"/>
      <c r="G2" s="24"/>
      <c r="H2" s="23"/>
      <c r="I2" s="23"/>
      <c r="J2" s="23"/>
      <c r="K2" s="23"/>
      <c r="L2" s="25"/>
      <c r="M2" s="72"/>
    </row>
    <row r="3" spans="1:16" ht="30" customHeight="1">
      <c r="A3" s="163" t="s">
        <v>2548</v>
      </c>
      <c r="B3" s="164"/>
      <c r="C3" s="164"/>
      <c r="D3" s="164"/>
      <c r="E3" s="164"/>
      <c r="F3" s="164"/>
      <c r="G3" s="164"/>
      <c r="H3" s="164"/>
      <c r="I3" s="67"/>
      <c r="J3" s="67"/>
      <c r="K3" s="67"/>
      <c r="L3" s="26"/>
      <c r="M3" s="73"/>
      <c r="N3" s="127" t="s">
        <v>2</v>
      </c>
      <c r="O3" s="165" t="s">
        <v>3</v>
      </c>
      <c r="P3" s="165" t="s">
        <v>4</v>
      </c>
    </row>
    <row r="4" spans="1:16" ht="45">
      <c r="A4" s="27" t="s">
        <v>5</v>
      </c>
      <c r="B4" s="28" t="s">
        <v>6</v>
      </c>
      <c r="C4" s="29" t="s">
        <v>7</v>
      </c>
      <c r="D4" s="30" t="s">
        <v>8</v>
      </c>
      <c r="E4" s="29" t="s">
        <v>9</v>
      </c>
      <c r="F4" s="31" t="s">
        <v>10</v>
      </c>
      <c r="G4" s="32" t="s">
        <v>11</v>
      </c>
      <c r="H4" s="33" t="s">
        <v>12</v>
      </c>
      <c r="I4" s="68" t="s">
        <v>13</v>
      </c>
      <c r="J4" s="68" t="s">
        <v>14</v>
      </c>
      <c r="K4" s="68" t="s">
        <v>15</v>
      </c>
      <c r="L4" s="34" t="s">
        <v>16</v>
      </c>
      <c r="M4" s="74" t="s">
        <v>17</v>
      </c>
      <c r="N4" s="70" t="s">
        <v>18</v>
      </c>
      <c r="O4" s="166"/>
      <c r="P4" s="166"/>
    </row>
    <row r="5" spans="1:16">
      <c r="A5" s="83" t="s">
        <v>19</v>
      </c>
      <c r="B5" s="84" t="s">
        <v>20</v>
      </c>
      <c r="C5" s="86">
        <v>1</v>
      </c>
      <c r="D5" s="87" t="s">
        <v>21</v>
      </c>
      <c r="E5" s="129" t="s">
        <v>19</v>
      </c>
      <c r="F5" s="88">
        <v>1249.17</v>
      </c>
      <c r="G5" s="121">
        <f>rv_mb_eg</f>
        <v>0.17</v>
      </c>
      <c r="H5" s="89">
        <f t="shared" ref="H5" si="0">F5-(F5*G5)</f>
        <v>1036.8111000000001</v>
      </c>
      <c r="I5" s="89" t="s">
        <v>22</v>
      </c>
      <c r="J5" s="89" t="e">
        <f>mb12_3pl</f>
        <v>#REF!</v>
      </c>
      <c r="K5" s="85" t="e">
        <f>H5+J5</f>
        <v>#REF!</v>
      </c>
      <c r="L5" s="43" t="s">
        <v>23</v>
      </c>
      <c r="M5" s="76">
        <v>0.3</v>
      </c>
      <c r="N5" s="40" t="s">
        <v>24</v>
      </c>
      <c r="O5" s="135" t="s">
        <v>25</v>
      </c>
      <c r="P5" s="41" t="s">
        <v>26</v>
      </c>
    </row>
    <row r="6" spans="1:16">
      <c r="A6" s="35" t="s">
        <v>22</v>
      </c>
      <c r="B6" s="36" t="s">
        <v>27</v>
      </c>
      <c r="C6" s="37">
        <v>1</v>
      </c>
      <c r="D6" s="38" t="s">
        <v>28</v>
      </c>
      <c r="E6" s="130" t="s">
        <v>22</v>
      </c>
      <c r="F6" s="39"/>
      <c r="G6" s="122"/>
      <c r="H6" s="42">
        <v>85</v>
      </c>
      <c r="I6" s="42"/>
      <c r="J6" s="42"/>
      <c r="K6" s="42"/>
      <c r="L6" s="43" t="s">
        <v>23</v>
      </c>
      <c r="M6" s="76" t="s">
        <v>23</v>
      </c>
      <c r="N6" s="52" t="s">
        <v>29</v>
      </c>
      <c r="O6" s="135" t="s">
        <v>30</v>
      </c>
      <c r="P6" s="41" t="s">
        <v>31</v>
      </c>
    </row>
    <row r="7" spans="1:16">
      <c r="A7" s="44" t="s">
        <v>32</v>
      </c>
      <c r="B7" s="45" t="s">
        <v>33</v>
      </c>
      <c r="C7" s="46">
        <v>1</v>
      </c>
      <c r="D7" s="47" t="s">
        <v>21</v>
      </c>
      <c r="E7" s="58" t="s">
        <v>23</v>
      </c>
      <c r="F7" s="48">
        <v>100</v>
      </c>
      <c r="G7" s="123">
        <f>rv_mb_cto</f>
        <v>0.12</v>
      </c>
      <c r="H7" s="50">
        <f t="shared" ref="H7:H9" si="1">F7-(F7*G7)</f>
        <v>88</v>
      </c>
      <c r="I7" s="50"/>
      <c r="J7" s="50"/>
      <c r="K7" s="50"/>
      <c r="L7" s="43" t="s">
        <v>23</v>
      </c>
      <c r="M7" s="76" t="s">
        <v>23</v>
      </c>
      <c r="N7" s="40" t="s">
        <v>24</v>
      </c>
      <c r="O7" s="135" t="s">
        <v>25</v>
      </c>
      <c r="P7" s="41" t="s">
        <v>34</v>
      </c>
    </row>
    <row r="8" spans="1:16">
      <c r="A8" s="44" t="s">
        <v>35</v>
      </c>
      <c r="B8" s="45" t="s">
        <v>36</v>
      </c>
      <c r="C8" s="46">
        <v>1</v>
      </c>
      <c r="D8" s="47" t="s">
        <v>21</v>
      </c>
      <c r="E8" s="58" t="s">
        <v>23</v>
      </c>
      <c r="F8" s="48">
        <v>250</v>
      </c>
      <c r="G8" s="123">
        <f>rv_mb_cto</f>
        <v>0.12</v>
      </c>
      <c r="H8" s="50">
        <f t="shared" si="1"/>
        <v>220</v>
      </c>
      <c r="I8" s="50"/>
      <c r="J8" s="50"/>
      <c r="K8" s="50"/>
      <c r="L8" s="43" t="s">
        <v>23</v>
      </c>
      <c r="M8" s="76" t="s">
        <v>23</v>
      </c>
      <c r="N8" s="40" t="s">
        <v>24</v>
      </c>
      <c r="O8" s="135" t="s">
        <v>25</v>
      </c>
      <c r="P8" s="41" t="s">
        <v>34</v>
      </c>
    </row>
    <row r="9" spans="1:16">
      <c r="A9" s="44" t="s">
        <v>37</v>
      </c>
      <c r="B9" s="45" t="s">
        <v>38</v>
      </c>
      <c r="C9" s="46">
        <v>1</v>
      </c>
      <c r="D9" s="47" t="s">
        <v>21</v>
      </c>
      <c r="E9" s="58" t="s">
        <v>23</v>
      </c>
      <c r="F9" s="48">
        <v>200</v>
      </c>
      <c r="G9" s="123">
        <f>rv_mb_cto</f>
        <v>0.12</v>
      </c>
      <c r="H9" s="50">
        <f t="shared" si="1"/>
        <v>176</v>
      </c>
      <c r="I9" s="50"/>
      <c r="J9" s="50"/>
      <c r="K9" s="50"/>
      <c r="L9" s="43" t="s">
        <v>23</v>
      </c>
      <c r="M9" s="76" t="s">
        <v>23</v>
      </c>
      <c r="N9" s="40" t="s">
        <v>24</v>
      </c>
      <c r="O9" s="135" t="s">
        <v>25</v>
      </c>
      <c r="P9" s="41" t="s">
        <v>34</v>
      </c>
    </row>
    <row r="10" spans="1:16">
      <c r="A10" s="44" t="s">
        <v>39</v>
      </c>
      <c r="B10" s="45" t="s">
        <v>40</v>
      </c>
      <c r="C10" s="46">
        <v>1</v>
      </c>
      <c r="D10" s="47" t="s">
        <v>21</v>
      </c>
      <c r="E10" s="58" t="s">
        <v>23</v>
      </c>
      <c r="F10" s="48"/>
      <c r="G10" s="123"/>
      <c r="H10" s="50">
        <v>0</v>
      </c>
      <c r="I10" s="50"/>
      <c r="J10" s="50"/>
      <c r="K10" s="50"/>
      <c r="L10" s="43" t="s">
        <v>23</v>
      </c>
      <c r="M10" s="76" t="s">
        <v>23</v>
      </c>
      <c r="N10" s="40" t="s">
        <v>24</v>
      </c>
      <c r="O10" s="135" t="s">
        <v>25</v>
      </c>
      <c r="P10" s="41" t="s">
        <v>34</v>
      </c>
    </row>
    <row r="11" spans="1:16">
      <c r="A11" s="44" t="s">
        <v>41</v>
      </c>
      <c r="B11" s="45" t="s">
        <v>42</v>
      </c>
      <c r="C11" s="46">
        <v>1</v>
      </c>
      <c r="D11" s="47" t="s">
        <v>21</v>
      </c>
      <c r="E11" s="58" t="s">
        <v>23</v>
      </c>
      <c r="F11" s="48"/>
      <c r="G11" s="123"/>
      <c r="H11" s="50">
        <v>0</v>
      </c>
      <c r="I11" s="50"/>
      <c r="J11" s="50"/>
      <c r="K11" s="50"/>
      <c r="L11" s="43" t="s">
        <v>23</v>
      </c>
      <c r="M11" s="76" t="s">
        <v>23</v>
      </c>
      <c r="N11" s="40" t="s">
        <v>24</v>
      </c>
      <c r="O11" s="135" t="s">
        <v>25</v>
      </c>
      <c r="P11" s="41" t="s">
        <v>34</v>
      </c>
    </row>
    <row r="12" spans="1:16">
      <c r="A12" s="83" t="s">
        <v>43</v>
      </c>
      <c r="B12" s="84" t="s">
        <v>44</v>
      </c>
      <c r="C12" s="86">
        <v>1</v>
      </c>
      <c r="D12" s="87" t="s">
        <v>21</v>
      </c>
      <c r="E12" s="129" t="s">
        <v>43</v>
      </c>
      <c r="F12" s="88">
        <v>1249.17</v>
      </c>
      <c r="G12" s="121">
        <f>rv_mb_eg</f>
        <v>0.17</v>
      </c>
      <c r="H12" s="89">
        <f t="shared" ref="H12:H15" si="2">F12-(F12*G12)</f>
        <v>1036.8111000000001</v>
      </c>
      <c r="I12" s="89" t="s">
        <v>22</v>
      </c>
      <c r="J12" s="89" t="e">
        <f>mb12_3pl</f>
        <v>#REF!</v>
      </c>
      <c r="K12" s="85" t="e">
        <f>H12+J12</f>
        <v>#REF!</v>
      </c>
      <c r="L12" s="43" t="s">
        <v>23</v>
      </c>
      <c r="M12" s="76">
        <v>0.3</v>
      </c>
      <c r="N12" s="40" t="s">
        <v>24</v>
      </c>
      <c r="O12" s="135" t="s">
        <v>25</v>
      </c>
      <c r="P12" s="41" t="s">
        <v>26</v>
      </c>
    </row>
    <row r="13" spans="1:16">
      <c r="A13" s="44" t="s">
        <v>45</v>
      </c>
      <c r="B13" s="45" t="s">
        <v>46</v>
      </c>
      <c r="C13" s="46">
        <v>1</v>
      </c>
      <c r="D13" s="47" t="s">
        <v>21</v>
      </c>
      <c r="E13" s="58" t="s">
        <v>23</v>
      </c>
      <c r="F13" s="48">
        <v>100</v>
      </c>
      <c r="G13" s="123">
        <f>rv_mb_cto</f>
        <v>0.12</v>
      </c>
      <c r="H13" s="50">
        <f t="shared" si="2"/>
        <v>88</v>
      </c>
      <c r="I13" s="50"/>
      <c r="J13" s="50"/>
      <c r="K13" s="50"/>
      <c r="L13" s="43" t="s">
        <v>23</v>
      </c>
      <c r="M13" s="76" t="s">
        <v>23</v>
      </c>
      <c r="N13" s="40" t="s">
        <v>24</v>
      </c>
      <c r="O13" s="135" t="s">
        <v>25</v>
      </c>
      <c r="P13" s="41" t="s">
        <v>34</v>
      </c>
    </row>
    <row r="14" spans="1:16">
      <c r="A14" s="44" t="s">
        <v>47</v>
      </c>
      <c r="B14" s="45" t="s">
        <v>48</v>
      </c>
      <c r="C14" s="46">
        <v>1</v>
      </c>
      <c r="D14" s="47" t="s">
        <v>21</v>
      </c>
      <c r="E14" s="58" t="s">
        <v>23</v>
      </c>
      <c r="F14" s="48">
        <v>250</v>
      </c>
      <c r="G14" s="123">
        <f>rv_mb_cto</f>
        <v>0.12</v>
      </c>
      <c r="H14" s="50">
        <f t="shared" si="2"/>
        <v>220</v>
      </c>
      <c r="I14" s="50"/>
      <c r="J14" s="50"/>
      <c r="K14" s="50"/>
      <c r="L14" s="43" t="s">
        <v>23</v>
      </c>
      <c r="M14" s="76" t="s">
        <v>23</v>
      </c>
      <c r="N14" s="40" t="s">
        <v>24</v>
      </c>
      <c r="O14" s="135" t="s">
        <v>25</v>
      </c>
      <c r="P14" s="41" t="s">
        <v>34</v>
      </c>
    </row>
    <row r="15" spans="1:16">
      <c r="A15" s="44" t="s">
        <v>49</v>
      </c>
      <c r="B15" s="45" t="s">
        <v>50</v>
      </c>
      <c r="C15" s="46">
        <v>1</v>
      </c>
      <c r="D15" s="47" t="s">
        <v>21</v>
      </c>
      <c r="E15" s="58" t="s">
        <v>23</v>
      </c>
      <c r="F15" s="48">
        <v>200</v>
      </c>
      <c r="G15" s="123">
        <f>rv_mb_cto</f>
        <v>0.12</v>
      </c>
      <c r="H15" s="50">
        <f t="shared" si="2"/>
        <v>176</v>
      </c>
      <c r="I15" s="50"/>
      <c r="J15" s="50"/>
      <c r="K15" s="50"/>
      <c r="L15" s="43" t="s">
        <v>23</v>
      </c>
      <c r="M15" s="76" t="s">
        <v>23</v>
      </c>
      <c r="N15" s="40" t="s">
        <v>24</v>
      </c>
      <c r="O15" s="135" t="s">
        <v>25</v>
      </c>
      <c r="P15" s="41" t="s">
        <v>34</v>
      </c>
    </row>
    <row r="16" spans="1:16">
      <c r="A16" s="44" t="s">
        <v>51</v>
      </c>
      <c r="B16" s="45" t="s">
        <v>52</v>
      </c>
      <c r="C16" s="46">
        <v>1</v>
      </c>
      <c r="D16" s="47" t="s">
        <v>21</v>
      </c>
      <c r="E16" s="58" t="s">
        <v>23</v>
      </c>
      <c r="F16" s="48"/>
      <c r="G16" s="123"/>
      <c r="H16" s="50">
        <v>0</v>
      </c>
      <c r="I16" s="50"/>
      <c r="J16" s="50"/>
      <c r="K16" s="50"/>
      <c r="L16" s="43" t="s">
        <v>23</v>
      </c>
      <c r="M16" s="76" t="s">
        <v>23</v>
      </c>
      <c r="N16" s="40" t="s">
        <v>24</v>
      </c>
      <c r="O16" s="135" t="s">
        <v>25</v>
      </c>
      <c r="P16" s="41" t="s">
        <v>34</v>
      </c>
    </row>
    <row r="17" spans="1:16">
      <c r="A17" s="44" t="s">
        <v>53</v>
      </c>
      <c r="B17" s="45" t="s">
        <v>54</v>
      </c>
      <c r="C17" s="46">
        <v>1</v>
      </c>
      <c r="D17" s="47" t="s">
        <v>21</v>
      </c>
      <c r="E17" s="58" t="s">
        <v>23</v>
      </c>
      <c r="F17" s="48"/>
      <c r="G17" s="123"/>
      <c r="H17" s="50">
        <v>0</v>
      </c>
      <c r="I17" s="50"/>
      <c r="J17" s="50"/>
      <c r="K17" s="50"/>
      <c r="L17" s="43" t="s">
        <v>23</v>
      </c>
      <c r="M17" s="76" t="s">
        <v>23</v>
      </c>
      <c r="N17" s="40" t="s">
        <v>24</v>
      </c>
      <c r="O17" s="135" t="s">
        <v>25</v>
      </c>
      <c r="P17" s="41" t="s">
        <v>34</v>
      </c>
    </row>
    <row r="18" spans="1:16">
      <c r="A18" s="83" t="s">
        <v>55</v>
      </c>
      <c r="B18" s="84" t="s">
        <v>56</v>
      </c>
      <c r="C18" s="86">
        <v>1</v>
      </c>
      <c r="D18" s="87" t="s">
        <v>21</v>
      </c>
      <c r="E18" s="129" t="s">
        <v>55</v>
      </c>
      <c r="F18" s="88">
        <v>1249.17</v>
      </c>
      <c r="G18" s="121">
        <f>rv_mb_eg</f>
        <v>0.17</v>
      </c>
      <c r="H18" s="89">
        <f t="shared" ref="H18:H21" si="3">F18-(F18*G18)</f>
        <v>1036.8111000000001</v>
      </c>
      <c r="I18" s="89" t="s">
        <v>22</v>
      </c>
      <c r="J18" s="89" t="e">
        <f>mb12_3pl</f>
        <v>#REF!</v>
      </c>
      <c r="K18" s="85" t="e">
        <f>H18+J18</f>
        <v>#REF!</v>
      </c>
      <c r="L18" s="43" t="s">
        <v>23</v>
      </c>
      <c r="M18" s="76">
        <v>0.3</v>
      </c>
      <c r="N18" s="40" t="s">
        <v>24</v>
      </c>
      <c r="O18" s="135" t="s">
        <v>25</v>
      </c>
      <c r="P18" s="41" t="s">
        <v>26</v>
      </c>
    </row>
    <row r="19" spans="1:16">
      <c r="A19" s="44" t="s">
        <v>57</v>
      </c>
      <c r="B19" s="45" t="s">
        <v>58</v>
      </c>
      <c r="C19" s="46">
        <v>1</v>
      </c>
      <c r="D19" s="47" t="s">
        <v>21</v>
      </c>
      <c r="E19" s="58" t="s">
        <v>23</v>
      </c>
      <c r="F19" s="48">
        <v>100</v>
      </c>
      <c r="G19" s="123">
        <f>rv_mb_cto</f>
        <v>0.12</v>
      </c>
      <c r="H19" s="50">
        <f t="shared" si="3"/>
        <v>88</v>
      </c>
      <c r="I19" s="50"/>
      <c r="J19" s="50"/>
      <c r="K19" s="50"/>
      <c r="L19" s="43" t="s">
        <v>23</v>
      </c>
      <c r="M19" s="76" t="s">
        <v>23</v>
      </c>
      <c r="N19" s="40" t="s">
        <v>24</v>
      </c>
      <c r="O19" s="135" t="s">
        <v>25</v>
      </c>
      <c r="P19" s="41" t="s">
        <v>34</v>
      </c>
    </row>
    <row r="20" spans="1:16">
      <c r="A20" s="44" t="s">
        <v>59</v>
      </c>
      <c r="B20" s="45" t="s">
        <v>60</v>
      </c>
      <c r="C20" s="46">
        <v>1</v>
      </c>
      <c r="D20" s="47" t="s">
        <v>21</v>
      </c>
      <c r="E20" s="58" t="s">
        <v>23</v>
      </c>
      <c r="F20" s="48">
        <v>250</v>
      </c>
      <c r="G20" s="123">
        <f>rv_mb_cto</f>
        <v>0.12</v>
      </c>
      <c r="H20" s="50">
        <f t="shared" si="3"/>
        <v>220</v>
      </c>
      <c r="I20" s="50"/>
      <c r="J20" s="50"/>
      <c r="K20" s="50"/>
      <c r="L20" s="43" t="s">
        <v>23</v>
      </c>
      <c r="M20" s="76" t="s">
        <v>23</v>
      </c>
      <c r="N20" s="40" t="s">
        <v>24</v>
      </c>
      <c r="O20" s="135" t="s">
        <v>25</v>
      </c>
      <c r="P20" s="41" t="s">
        <v>34</v>
      </c>
    </row>
    <row r="21" spans="1:16">
      <c r="A21" s="44" t="s">
        <v>61</v>
      </c>
      <c r="B21" s="45" t="s">
        <v>62</v>
      </c>
      <c r="C21" s="46">
        <v>1</v>
      </c>
      <c r="D21" s="47" t="s">
        <v>21</v>
      </c>
      <c r="E21" s="58" t="s">
        <v>23</v>
      </c>
      <c r="F21" s="48">
        <v>200</v>
      </c>
      <c r="G21" s="123">
        <f>rv_mb_cto</f>
        <v>0.12</v>
      </c>
      <c r="H21" s="50">
        <f t="shared" si="3"/>
        <v>176</v>
      </c>
      <c r="I21" s="50"/>
      <c r="J21" s="50"/>
      <c r="K21" s="50"/>
      <c r="L21" s="43" t="s">
        <v>23</v>
      </c>
      <c r="M21" s="76" t="s">
        <v>23</v>
      </c>
      <c r="N21" s="40" t="s">
        <v>24</v>
      </c>
      <c r="O21" s="135" t="s">
        <v>25</v>
      </c>
      <c r="P21" s="41" t="s">
        <v>34</v>
      </c>
    </row>
    <row r="22" spans="1:16">
      <c r="A22" s="44" t="s">
        <v>63</v>
      </c>
      <c r="B22" s="45" t="s">
        <v>64</v>
      </c>
      <c r="C22" s="46">
        <v>1</v>
      </c>
      <c r="D22" s="47" t="s">
        <v>21</v>
      </c>
      <c r="E22" s="58" t="s">
        <v>23</v>
      </c>
      <c r="F22" s="48"/>
      <c r="G22" s="123"/>
      <c r="H22" s="50">
        <v>0</v>
      </c>
      <c r="I22" s="50"/>
      <c r="J22" s="50"/>
      <c r="K22" s="50"/>
      <c r="L22" s="43" t="s">
        <v>23</v>
      </c>
      <c r="M22" s="76" t="s">
        <v>23</v>
      </c>
      <c r="N22" s="40" t="s">
        <v>24</v>
      </c>
      <c r="O22" s="135" t="s">
        <v>25</v>
      </c>
      <c r="P22" s="41" t="s">
        <v>34</v>
      </c>
    </row>
    <row r="23" spans="1:16">
      <c r="A23" s="44" t="s">
        <v>65</v>
      </c>
      <c r="B23" s="45" t="s">
        <v>66</v>
      </c>
      <c r="C23" s="46">
        <v>1</v>
      </c>
      <c r="D23" s="47" t="s">
        <v>21</v>
      </c>
      <c r="E23" s="58" t="s">
        <v>23</v>
      </c>
      <c r="F23" s="48"/>
      <c r="G23" s="123"/>
      <c r="H23" s="50">
        <v>0</v>
      </c>
      <c r="I23" s="50"/>
      <c r="J23" s="50"/>
      <c r="K23" s="50"/>
      <c r="L23" s="43" t="s">
        <v>23</v>
      </c>
      <c r="M23" s="76" t="s">
        <v>23</v>
      </c>
      <c r="N23" s="40" t="s">
        <v>24</v>
      </c>
      <c r="O23" s="135" t="s">
        <v>25</v>
      </c>
      <c r="P23" s="41" t="s">
        <v>34</v>
      </c>
    </row>
    <row r="24" spans="1:16">
      <c r="A24" s="53" t="s">
        <v>67</v>
      </c>
      <c r="B24" s="45" t="s">
        <v>68</v>
      </c>
      <c r="C24" s="46">
        <v>1</v>
      </c>
      <c r="D24" s="54" t="s">
        <v>28</v>
      </c>
      <c r="E24" s="58" t="s">
        <v>67</v>
      </c>
      <c r="F24" s="48"/>
      <c r="G24" s="123"/>
      <c r="H24" s="50">
        <v>50</v>
      </c>
      <c r="I24" s="50"/>
      <c r="J24" s="50"/>
      <c r="K24" s="50"/>
      <c r="L24" s="43" t="s">
        <v>23</v>
      </c>
      <c r="M24" s="76" t="s">
        <v>23</v>
      </c>
      <c r="N24" s="52" t="s">
        <v>29</v>
      </c>
      <c r="O24" s="135" t="s">
        <v>30</v>
      </c>
      <c r="P24" s="41" t="s">
        <v>31</v>
      </c>
    </row>
    <row r="25" spans="1:16">
      <c r="A25" s="53" t="s">
        <v>69</v>
      </c>
      <c r="B25" s="45" t="s">
        <v>70</v>
      </c>
      <c r="C25" s="46">
        <v>1</v>
      </c>
      <c r="D25" s="54" t="s">
        <v>28</v>
      </c>
      <c r="E25" s="58" t="s">
        <v>69</v>
      </c>
      <c r="F25" s="48"/>
      <c r="G25" s="123"/>
      <c r="H25" s="50">
        <v>100</v>
      </c>
      <c r="I25" s="50"/>
      <c r="J25" s="50"/>
      <c r="K25" s="50"/>
      <c r="L25" s="43" t="s">
        <v>23</v>
      </c>
      <c r="M25" s="76" t="s">
        <v>23</v>
      </c>
      <c r="N25" s="52" t="s">
        <v>29</v>
      </c>
      <c r="O25" s="135" t="s">
        <v>30</v>
      </c>
      <c r="P25" s="41" t="s">
        <v>31</v>
      </c>
    </row>
    <row r="26" spans="1:16">
      <c r="A26" s="53" t="s">
        <v>71</v>
      </c>
      <c r="B26" s="45" t="s">
        <v>72</v>
      </c>
      <c r="C26" s="46">
        <v>1</v>
      </c>
      <c r="D26" s="54" t="s">
        <v>28</v>
      </c>
      <c r="E26" s="58" t="s">
        <v>71</v>
      </c>
      <c r="F26" s="48"/>
      <c r="G26" s="123"/>
      <c r="H26" s="50">
        <v>214</v>
      </c>
      <c r="I26" s="50"/>
      <c r="J26" s="50"/>
      <c r="K26" s="50"/>
      <c r="L26" s="43" t="s">
        <v>23</v>
      </c>
      <c r="M26" s="76" t="s">
        <v>23</v>
      </c>
      <c r="N26" s="52" t="s">
        <v>29</v>
      </c>
      <c r="O26" s="135" t="s">
        <v>30</v>
      </c>
      <c r="P26" s="41" t="s">
        <v>31</v>
      </c>
    </row>
    <row r="27" spans="1:16">
      <c r="A27" s="53" t="s">
        <v>73</v>
      </c>
      <c r="B27" s="45" t="s">
        <v>74</v>
      </c>
      <c r="C27" s="46">
        <v>1</v>
      </c>
      <c r="D27" s="54" t="s">
        <v>28</v>
      </c>
      <c r="E27" s="58" t="s">
        <v>73</v>
      </c>
      <c r="F27" s="48"/>
      <c r="G27" s="123"/>
      <c r="H27" s="50">
        <v>334</v>
      </c>
      <c r="I27" s="50"/>
      <c r="J27" s="50"/>
      <c r="K27" s="50"/>
      <c r="L27" s="43" t="s">
        <v>23</v>
      </c>
      <c r="M27" s="76" t="s">
        <v>23</v>
      </c>
      <c r="N27" s="52" t="s">
        <v>29</v>
      </c>
      <c r="O27" s="135" t="s">
        <v>30</v>
      </c>
      <c r="P27" s="41" t="s">
        <v>31</v>
      </c>
    </row>
    <row r="28" spans="1:16">
      <c r="A28" s="53" t="s">
        <v>75</v>
      </c>
      <c r="B28" s="45" t="s">
        <v>76</v>
      </c>
      <c r="C28" s="46">
        <v>1</v>
      </c>
      <c r="D28" s="54" t="s">
        <v>28</v>
      </c>
      <c r="E28" s="58" t="s">
        <v>75</v>
      </c>
      <c r="F28" s="48"/>
      <c r="G28" s="123"/>
      <c r="H28" s="50">
        <v>105</v>
      </c>
      <c r="I28" s="50"/>
      <c r="J28" s="50"/>
      <c r="K28" s="50"/>
      <c r="L28" s="43" t="s">
        <v>23</v>
      </c>
      <c r="M28" s="76" t="s">
        <v>23</v>
      </c>
      <c r="N28" s="52" t="s">
        <v>29</v>
      </c>
      <c r="O28" s="135" t="s">
        <v>30</v>
      </c>
      <c r="P28" s="41" t="s">
        <v>31</v>
      </c>
    </row>
    <row r="29" spans="1:16">
      <c r="A29" s="53" t="s">
        <v>77</v>
      </c>
      <c r="B29" s="45" t="s">
        <v>78</v>
      </c>
      <c r="C29" s="46">
        <v>1</v>
      </c>
      <c r="D29" s="54" t="s">
        <v>28</v>
      </c>
      <c r="E29" s="58" t="s">
        <v>77</v>
      </c>
      <c r="F29" s="48"/>
      <c r="G29" s="123"/>
      <c r="H29" s="50">
        <v>285</v>
      </c>
      <c r="I29" s="50"/>
      <c r="J29" s="50"/>
      <c r="K29" s="50"/>
      <c r="L29" s="43" t="s">
        <v>23</v>
      </c>
      <c r="M29" s="76" t="s">
        <v>23</v>
      </c>
      <c r="N29" s="52" t="s">
        <v>29</v>
      </c>
      <c r="O29" s="135" t="s">
        <v>30</v>
      </c>
      <c r="P29" s="41" t="s">
        <v>31</v>
      </c>
    </row>
    <row r="30" spans="1:16">
      <c r="A30" s="53" t="s">
        <v>79</v>
      </c>
      <c r="B30" s="45" t="s">
        <v>80</v>
      </c>
      <c r="C30" s="46">
        <v>1</v>
      </c>
      <c r="D30" s="54" t="s">
        <v>28</v>
      </c>
      <c r="E30" s="58" t="s">
        <v>79</v>
      </c>
      <c r="F30" s="48"/>
      <c r="G30" s="123"/>
      <c r="H30" s="50">
        <v>360</v>
      </c>
      <c r="I30" s="50"/>
      <c r="J30" s="50"/>
      <c r="K30" s="50"/>
      <c r="L30" s="43" t="s">
        <v>23</v>
      </c>
      <c r="M30" s="76" t="s">
        <v>23</v>
      </c>
      <c r="N30" s="52" t="s">
        <v>29</v>
      </c>
      <c r="O30" s="135" t="s">
        <v>30</v>
      </c>
      <c r="P30" s="41" t="s">
        <v>31</v>
      </c>
    </row>
    <row r="31" spans="1:16">
      <c r="A31" s="53" t="s">
        <v>81</v>
      </c>
      <c r="B31" s="45" t="s">
        <v>82</v>
      </c>
      <c r="C31" s="46">
        <v>1</v>
      </c>
      <c r="D31" s="54" t="s">
        <v>28</v>
      </c>
      <c r="E31" s="58" t="s">
        <v>81</v>
      </c>
      <c r="F31" s="48"/>
      <c r="G31" s="123"/>
      <c r="H31" s="50">
        <v>75</v>
      </c>
      <c r="I31" s="50"/>
      <c r="J31" s="50"/>
      <c r="K31" s="50"/>
      <c r="L31" s="43" t="s">
        <v>23</v>
      </c>
      <c r="M31" s="76" t="s">
        <v>23</v>
      </c>
      <c r="N31" s="52" t="s">
        <v>29</v>
      </c>
      <c r="O31" s="135" t="s">
        <v>30</v>
      </c>
      <c r="P31" s="41" t="s">
        <v>31</v>
      </c>
    </row>
    <row r="32" spans="1:16">
      <c r="A32" s="53" t="s">
        <v>83</v>
      </c>
      <c r="B32" s="45" t="s">
        <v>84</v>
      </c>
      <c r="C32" s="46">
        <v>1</v>
      </c>
      <c r="D32" s="54" t="s">
        <v>28</v>
      </c>
      <c r="E32" s="58" t="s">
        <v>83</v>
      </c>
      <c r="F32" s="48"/>
      <c r="G32" s="123"/>
      <c r="H32" s="50">
        <v>154</v>
      </c>
      <c r="I32" s="50"/>
      <c r="J32" s="50"/>
      <c r="K32" s="50"/>
      <c r="L32" s="43" t="s">
        <v>23</v>
      </c>
      <c r="M32" s="76" t="s">
        <v>23</v>
      </c>
      <c r="N32" s="52" t="s">
        <v>29</v>
      </c>
      <c r="O32" s="135" t="s">
        <v>30</v>
      </c>
      <c r="P32" s="41" t="s">
        <v>31</v>
      </c>
    </row>
    <row r="33" spans="1:16">
      <c r="A33" s="53" t="s">
        <v>85</v>
      </c>
      <c r="B33" s="69" t="s">
        <v>86</v>
      </c>
      <c r="C33" s="46">
        <v>1</v>
      </c>
      <c r="D33" s="54" t="s">
        <v>28</v>
      </c>
      <c r="E33" s="62" t="s">
        <v>85</v>
      </c>
      <c r="F33" s="118"/>
      <c r="G33" s="123"/>
      <c r="H33" s="50">
        <v>250</v>
      </c>
      <c r="I33" s="50"/>
      <c r="J33" s="50"/>
      <c r="K33" s="50"/>
      <c r="L33" s="43" t="s">
        <v>23</v>
      </c>
      <c r="M33" s="76" t="s">
        <v>23</v>
      </c>
      <c r="N33" s="52" t="s">
        <v>29</v>
      </c>
      <c r="O33" s="135" t="s">
        <v>30</v>
      </c>
      <c r="P33" s="41" t="s">
        <v>31</v>
      </c>
    </row>
    <row r="34" spans="1:16">
      <c r="A34" s="53" t="s">
        <v>87</v>
      </c>
      <c r="B34" s="45" t="s">
        <v>88</v>
      </c>
      <c r="C34" s="46">
        <v>1</v>
      </c>
      <c r="D34" s="54" t="s">
        <v>28</v>
      </c>
      <c r="E34" s="62" t="s">
        <v>87</v>
      </c>
      <c r="F34" s="118"/>
      <c r="G34" s="123"/>
      <c r="H34" s="50">
        <v>170</v>
      </c>
      <c r="I34" s="50"/>
      <c r="J34" s="50"/>
      <c r="K34" s="50"/>
      <c r="L34" s="43" t="s">
        <v>23</v>
      </c>
      <c r="M34" s="76" t="s">
        <v>23</v>
      </c>
      <c r="N34" s="52" t="s">
        <v>29</v>
      </c>
      <c r="O34" s="135" t="s">
        <v>30</v>
      </c>
      <c r="P34" s="41" t="s">
        <v>31</v>
      </c>
    </row>
    <row r="35" spans="1:16">
      <c r="A35" s="53" t="s">
        <v>89</v>
      </c>
      <c r="B35" s="45" t="s">
        <v>90</v>
      </c>
      <c r="C35" s="46">
        <v>1</v>
      </c>
      <c r="D35" s="54" t="s">
        <v>28</v>
      </c>
      <c r="E35" s="62" t="s">
        <v>89</v>
      </c>
      <c r="F35" s="118"/>
      <c r="G35" s="123"/>
      <c r="H35" s="50">
        <v>400</v>
      </c>
      <c r="I35" s="50"/>
      <c r="J35" s="50"/>
      <c r="K35" s="50"/>
      <c r="L35" s="43" t="s">
        <v>23</v>
      </c>
      <c r="M35" s="76" t="s">
        <v>23</v>
      </c>
      <c r="N35" s="52" t="s">
        <v>29</v>
      </c>
      <c r="O35" s="135" t="s">
        <v>30</v>
      </c>
      <c r="P35" s="41" t="s">
        <v>31</v>
      </c>
    </row>
    <row r="36" spans="1:16">
      <c r="A36" s="53" t="s">
        <v>91</v>
      </c>
      <c r="B36" s="45" t="s">
        <v>92</v>
      </c>
      <c r="C36" s="46">
        <v>1</v>
      </c>
      <c r="D36" s="54" t="s">
        <v>28</v>
      </c>
      <c r="E36" s="62" t="s">
        <v>91</v>
      </c>
      <c r="F36" s="118"/>
      <c r="G36" s="123"/>
      <c r="H36" s="50">
        <v>480</v>
      </c>
      <c r="I36" s="50"/>
      <c r="J36" s="50"/>
      <c r="K36" s="50"/>
      <c r="L36" s="43" t="s">
        <v>23</v>
      </c>
      <c r="M36" s="76" t="s">
        <v>23</v>
      </c>
      <c r="N36" s="52" t="s">
        <v>29</v>
      </c>
      <c r="O36" s="135" t="s">
        <v>30</v>
      </c>
      <c r="P36" s="41" t="s">
        <v>31</v>
      </c>
    </row>
    <row r="37" spans="1:16">
      <c r="A37" s="53" t="s">
        <v>93</v>
      </c>
      <c r="B37" s="45" t="s">
        <v>94</v>
      </c>
      <c r="C37" s="46">
        <v>1</v>
      </c>
      <c r="D37" s="54" t="s">
        <v>28</v>
      </c>
      <c r="E37" s="62" t="s">
        <v>93</v>
      </c>
      <c r="F37" s="118"/>
      <c r="G37" s="123"/>
      <c r="H37" s="50">
        <v>200</v>
      </c>
      <c r="I37" s="50"/>
      <c r="J37" s="50"/>
      <c r="K37" s="50"/>
      <c r="L37" s="43" t="s">
        <v>23</v>
      </c>
      <c r="M37" s="76" t="s">
        <v>23</v>
      </c>
      <c r="N37" s="52" t="s">
        <v>29</v>
      </c>
      <c r="O37" s="135" t="s">
        <v>30</v>
      </c>
      <c r="P37" s="41" t="s">
        <v>31</v>
      </c>
    </row>
    <row r="38" spans="1:16">
      <c r="A38" s="53" t="s">
        <v>95</v>
      </c>
      <c r="B38" s="45" t="s">
        <v>96</v>
      </c>
      <c r="C38" s="46">
        <v>1</v>
      </c>
      <c r="D38" s="54" t="s">
        <v>28</v>
      </c>
      <c r="E38" s="62" t="s">
        <v>95</v>
      </c>
      <c r="F38" s="118"/>
      <c r="G38" s="123"/>
      <c r="H38" s="50">
        <v>325</v>
      </c>
      <c r="I38" s="50"/>
      <c r="J38" s="50"/>
      <c r="K38" s="50"/>
      <c r="L38" s="43" t="s">
        <v>23</v>
      </c>
      <c r="M38" s="76" t="s">
        <v>23</v>
      </c>
      <c r="N38" s="52" t="s">
        <v>29</v>
      </c>
      <c r="O38" s="135" t="s">
        <v>30</v>
      </c>
      <c r="P38" s="41" t="s">
        <v>31</v>
      </c>
    </row>
    <row r="39" spans="1:16">
      <c r="A39" s="53" t="s">
        <v>97</v>
      </c>
      <c r="B39" s="45" t="s">
        <v>98</v>
      </c>
      <c r="C39" s="46">
        <v>1</v>
      </c>
      <c r="D39" s="54" t="s">
        <v>28</v>
      </c>
      <c r="E39" s="62" t="s">
        <v>97</v>
      </c>
      <c r="F39" s="118"/>
      <c r="G39" s="123"/>
      <c r="H39" s="50">
        <v>440</v>
      </c>
      <c r="I39" s="50"/>
      <c r="J39" s="50"/>
      <c r="K39" s="50"/>
      <c r="L39" s="43" t="s">
        <v>23</v>
      </c>
      <c r="M39" s="76" t="s">
        <v>23</v>
      </c>
      <c r="N39" s="52" t="s">
        <v>29</v>
      </c>
      <c r="O39" s="135" t="s">
        <v>30</v>
      </c>
      <c r="P39" s="41" t="s">
        <v>31</v>
      </c>
    </row>
    <row r="40" spans="1:16">
      <c r="A40" s="83" t="s">
        <v>99</v>
      </c>
      <c r="B40" s="84" t="s">
        <v>100</v>
      </c>
      <c r="C40" s="86">
        <v>1</v>
      </c>
      <c r="D40" s="87" t="s">
        <v>21</v>
      </c>
      <c r="E40" s="129" t="s">
        <v>99</v>
      </c>
      <c r="F40" s="88">
        <v>1499.17</v>
      </c>
      <c r="G40" s="121">
        <f>rv_mb_hg</f>
        <v>0.15</v>
      </c>
      <c r="H40" s="89">
        <f t="shared" ref="H40:H42" si="4">F40-(F40*G40)</f>
        <v>1274.2945</v>
      </c>
      <c r="I40" s="89" t="s">
        <v>22</v>
      </c>
      <c r="J40" s="89" t="e">
        <f>mb12_3pl</f>
        <v>#REF!</v>
      </c>
      <c r="K40" s="85" t="e">
        <f>H40+J40</f>
        <v>#REF!</v>
      </c>
      <c r="L40" s="43" t="s">
        <v>23</v>
      </c>
      <c r="M40" s="76">
        <v>0.3</v>
      </c>
      <c r="N40" s="40" t="s">
        <v>101</v>
      </c>
      <c r="O40" s="135" t="s">
        <v>25</v>
      </c>
      <c r="P40" s="41" t="s">
        <v>26</v>
      </c>
    </row>
    <row r="41" spans="1:16">
      <c r="A41" s="44" t="s">
        <v>102</v>
      </c>
      <c r="B41" s="45" t="s">
        <v>103</v>
      </c>
      <c r="C41" s="46">
        <v>1</v>
      </c>
      <c r="D41" s="47" t="s">
        <v>21</v>
      </c>
      <c r="E41" s="58" t="s">
        <v>23</v>
      </c>
      <c r="F41" s="48">
        <v>150</v>
      </c>
      <c r="G41" s="123">
        <f>rv_mb_cto</f>
        <v>0.12</v>
      </c>
      <c r="H41" s="50">
        <f t="shared" si="4"/>
        <v>132</v>
      </c>
      <c r="I41" s="50"/>
      <c r="J41" s="50"/>
      <c r="K41" s="50"/>
      <c r="L41" s="43" t="s">
        <v>23</v>
      </c>
      <c r="M41" s="76" t="s">
        <v>23</v>
      </c>
      <c r="N41" s="40" t="s">
        <v>101</v>
      </c>
      <c r="O41" s="135" t="s">
        <v>25</v>
      </c>
      <c r="P41" s="41" t="s">
        <v>34</v>
      </c>
    </row>
    <row r="42" spans="1:16">
      <c r="A42" s="44" t="s">
        <v>104</v>
      </c>
      <c r="B42" s="45" t="s">
        <v>105</v>
      </c>
      <c r="C42" s="46">
        <v>1</v>
      </c>
      <c r="D42" s="47" t="s">
        <v>21</v>
      </c>
      <c r="E42" s="58" t="s">
        <v>23</v>
      </c>
      <c r="F42" s="48">
        <v>200</v>
      </c>
      <c r="G42" s="123">
        <f>rv_mb_cto</f>
        <v>0.12</v>
      </c>
      <c r="H42" s="50">
        <f t="shared" si="4"/>
        <v>176</v>
      </c>
      <c r="I42" s="50"/>
      <c r="J42" s="50"/>
      <c r="K42" s="50"/>
      <c r="L42" s="43" t="s">
        <v>23</v>
      </c>
      <c r="M42" s="76" t="s">
        <v>23</v>
      </c>
      <c r="N42" s="40" t="s">
        <v>24</v>
      </c>
      <c r="O42" s="135" t="s">
        <v>25</v>
      </c>
      <c r="P42" s="41" t="s">
        <v>34</v>
      </c>
    </row>
    <row r="43" spans="1:16">
      <c r="A43" s="44" t="s">
        <v>106</v>
      </c>
      <c r="B43" s="45" t="s">
        <v>107</v>
      </c>
      <c r="C43" s="46">
        <v>1</v>
      </c>
      <c r="D43" s="47" t="s">
        <v>21</v>
      </c>
      <c r="E43" s="58" t="s">
        <v>23</v>
      </c>
      <c r="F43" s="48"/>
      <c r="G43" s="123"/>
      <c r="H43" s="50">
        <v>0</v>
      </c>
      <c r="I43" s="50"/>
      <c r="J43" s="50"/>
      <c r="K43" s="50"/>
      <c r="L43" s="43" t="s">
        <v>23</v>
      </c>
      <c r="M43" s="76" t="s">
        <v>23</v>
      </c>
      <c r="N43" s="40" t="s">
        <v>101</v>
      </c>
      <c r="O43" s="135" t="s">
        <v>25</v>
      </c>
      <c r="P43" s="41" t="s">
        <v>34</v>
      </c>
    </row>
    <row r="44" spans="1:16">
      <c r="A44" s="44" t="s">
        <v>108</v>
      </c>
      <c r="B44" s="45" t="s">
        <v>109</v>
      </c>
      <c r="C44" s="46">
        <v>1</v>
      </c>
      <c r="D44" s="47" t="s">
        <v>21</v>
      </c>
      <c r="E44" s="58" t="s">
        <v>23</v>
      </c>
      <c r="F44" s="48"/>
      <c r="G44" s="123"/>
      <c r="H44" s="50">
        <v>0</v>
      </c>
      <c r="I44" s="50"/>
      <c r="J44" s="50"/>
      <c r="K44" s="50"/>
      <c r="L44" s="43" t="s">
        <v>23</v>
      </c>
      <c r="M44" s="76" t="s">
        <v>23</v>
      </c>
      <c r="N44" s="40" t="s">
        <v>101</v>
      </c>
      <c r="O44" s="135" t="s">
        <v>25</v>
      </c>
      <c r="P44" s="137" t="s">
        <v>34</v>
      </c>
    </row>
    <row r="45" spans="1:16">
      <c r="A45" s="83" t="s">
        <v>110</v>
      </c>
      <c r="B45" s="84" t="s">
        <v>111</v>
      </c>
      <c r="C45" s="86">
        <v>1</v>
      </c>
      <c r="D45" s="87" t="s">
        <v>21</v>
      </c>
      <c r="E45" s="129" t="s">
        <v>110</v>
      </c>
      <c r="F45" s="88">
        <v>1499.17</v>
      </c>
      <c r="G45" s="121">
        <f>rv_mb_hg</f>
        <v>0.15</v>
      </c>
      <c r="H45" s="89">
        <f t="shared" ref="H45:H47" si="5">F45-(F45*G45)</f>
        <v>1274.2945</v>
      </c>
      <c r="I45" s="89" t="s">
        <v>22</v>
      </c>
      <c r="J45" s="89" t="e">
        <f>mb12_3pl</f>
        <v>#REF!</v>
      </c>
      <c r="K45" s="85" t="e">
        <f>H45+J45</f>
        <v>#REF!</v>
      </c>
      <c r="L45" s="43" t="s">
        <v>23</v>
      </c>
      <c r="M45" s="76">
        <v>0.3</v>
      </c>
      <c r="N45" s="40" t="s">
        <v>101</v>
      </c>
      <c r="O45" s="135" t="s">
        <v>25</v>
      </c>
      <c r="P45" s="41" t="s">
        <v>26</v>
      </c>
    </row>
    <row r="46" spans="1:16">
      <c r="A46" s="44" t="s">
        <v>112</v>
      </c>
      <c r="B46" s="45" t="s">
        <v>113</v>
      </c>
      <c r="C46" s="46">
        <v>1</v>
      </c>
      <c r="D46" s="47" t="s">
        <v>21</v>
      </c>
      <c r="E46" s="58" t="s">
        <v>23</v>
      </c>
      <c r="F46" s="48">
        <v>150</v>
      </c>
      <c r="G46" s="123">
        <f>rv_mb_cto</f>
        <v>0.12</v>
      </c>
      <c r="H46" s="50">
        <f t="shared" si="5"/>
        <v>132</v>
      </c>
      <c r="I46" s="50"/>
      <c r="J46" s="50"/>
      <c r="K46" s="50"/>
      <c r="L46" s="43" t="s">
        <v>23</v>
      </c>
      <c r="M46" s="76" t="s">
        <v>23</v>
      </c>
      <c r="N46" s="40" t="s">
        <v>101</v>
      </c>
      <c r="O46" s="135" t="s">
        <v>25</v>
      </c>
      <c r="P46" s="137" t="s">
        <v>34</v>
      </c>
    </row>
    <row r="47" spans="1:16">
      <c r="A47" s="44" t="s">
        <v>114</v>
      </c>
      <c r="B47" s="45" t="s">
        <v>115</v>
      </c>
      <c r="C47" s="46">
        <v>1</v>
      </c>
      <c r="D47" s="47" t="s">
        <v>21</v>
      </c>
      <c r="E47" s="58" t="s">
        <v>23</v>
      </c>
      <c r="F47" s="48">
        <v>200</v>
      </c>
      <c r="G47" s="123">
        <f>rv_mb_cto</f>
        <v>0.12</v>
      </c>
      <c r="H47" s="50">
        <f t="shared" si="5"/>
        <v>176</v>
      </c>
      <c r="I47" s="50"/>
      <c r="J47" s="50"/>
      <c r="K47" s="50"/>
      <c r="L47" s="43" t="s">
        <v>23</v>
      </c>
      <c r="M47" s="76" t="s">
        <v>23</v>
      </c>
      <c r="N47" s="40" t="s">
        <v>101</v>
      </c>
      <c r="O47" s="135" t="s">
        <v>25</v>
      </c>
      <c r="P47" s="137" t="s">
        <v>34</v>
      </c>
    </row>
    <row r="48" spans="1:16">
      <c r="A48" s="44" t="s">
        <v>116</v>
      </c>
      <c r="B48" s="45" t="s">
        <v>117</v>
      </c>
      <c r="C48" s="46">
        <v>1</v>
      </c>
      <c r="D48" s="47" t="s">
        <v>21</v>
      </c>
      <c r="E48" s="58" t="s">
        <v>23</v>
      </c>
      <c r="F48" s="48"/>
      <c r="G48" s="123"/>
      <c r="H48" s="50">
        <v>0</v>
      </c>
      <c r="I48" s="50"/>
      <c r="J48" s="50"/>
      <c r="K48" s="50"/>
      <c r="L48" s="43" t="s">
        <v>23</v>
      </c>
      <c r="M48" s="76" t="s">
        <v>23</v>
      </c>
      <c r="N48" s="40" t="s">
        <v>101</v>
      </c>
      <c r="O48" s="135" t="s">
        <v>25</v>
      </c>
      <c r="P48" s="137" t="s">
        <v>34</v>
      </c>
    </row>
    <row r="49" spans="1:16">
      <c r="A49" s="44" t="s">
        <v>118</v>
      </c>
      <c r="B49" s="45" t="s">
        <v>119</v>
      </c>
      <c r="C49" s="46">
        <v>1</v>
      </c>
      <c r="D49" s="47" t="s">
        <v>21</v>
      </c>
      <c r="E49" s="58" t="s">
        <v>23</v>
      </c>
      <c r="F49" s="48"/>
      <c r="G49" s="123"/>
      <c r="H49" s="50">
        <v>0</v>
      </c>
      <c r="I49" s="50"/>
      <c r="J49" s="50"/>
      <c r="K49" s="50"/>
      <c r="L49" s="43" t="s">
        <v>23</v>
      </c>
      <c r="M49" s="76" t="s">
        <v>23</v>
      </c>
      <c r="N49" s="40" t="s">
        <v>101</v>
      </c>
      <c r="O49" s="135" t="s">
        <v>25</v>
      </c>
      <c r="P49" s="137" t="s">
        <v>34</v>
      </c>
    </row>
    <row r="50" spans="1:16">
      <c r="A50" s="83" t="s">
        <v>120</v>
      </c>
      <c r="B50" s="84" t="s">
        <v>121</v>
      </c>
      <c r="C50" s="86">
        <v>1</v>
      </c>
      <c r="D50" s="87" t="s">
        <v>21</v>
      </c>
      <c r="E50" s="129" t="s">
        <v>120</v>
      </c>
      <c r="F50" s="88">
        <v>1499.17</v>
      </c>
      <c r="G50" s="121">
        <f>rv_mb_hg</f>
        <v>0.15</v>
      </c>
      <c r="H50" s="89">
        <f t="shared" ref="H50:H52" si="6">F50-(F50*G50)</f>
        <v>1274.2945</v>
      </c>
      <c r="I50" s="89" t="s">
        <v>22</v>
      </c>
      <c r="J50" s="89" t="e">
        <f>mb12_3pl</f>
        <v>#REF!</v>
      </c>
      <c r="K50" s="85" t="e">
        <f>H50+J50</f>
        <v>#REF!</v>
      </c>
      <c r="L50" s="43" t="s">
        <v>23</v>
      </c>
      <c r="M50" s="76">
        <v>0.3</v>
      </c>
      <c r="N50" s="40" t="s">
        <v>101</v>
      </c>
      <c r="O50" s="135" t="s">
        <v>25</v>
      </c>
      <c r="P50" s="41" t="s">
        <v>26</v>
      </c>
    </row>
    <row r="51" spans="1:16">
      <c r="A51" s="44" t="s">
        <v>122</v>
      </c>
      <c r="B51" s="45" t="s">
        <v>123</v>
      </c>
      <c r="C51" s="46">
        <v>1</v>
      </c>
      <c r="D51" s="47" t="s">
        <v>21</v>
      </c>
      <c r="E51" s="58" t="s">
        <v>23</v>
      </c>
      <c r="F51" s="48">
        <v>150</v>
      </c>
      <c r="G51" s="123">
        <f>rv_mb_cto</f>
        <v>0.12</v>
      </c>
      <c r="H51" s="50">
        <f t="shared" si="6"/>
        <v>132</v>
      </c>
      <c r="I51" s="50"/>
      <c r="J51" s="50"/>
      <c r="K51" s="50"/>
      <c r="L51" s="43" t="s">
        <v>23</v>
      </c>
      <c r="M51" s="76" t="s">
        <v>23</v>
      </c>
      <c r="N51" s="40" t="s">
        <v>101</v>
      </c>
      <c r="O51" s="135" t="s">
        <v>25</v>
      </c>
      <c r="P51" s="137" t="s">
        <v>34</v>
      </c>
    </row>
    <row r="52" spans="1:16">
      <c r="A52" s="44" t="s">
        <v>124</v>
      </c>
      <c r="B52" s="45" t="s">
        <v>125</v>
      </c>
      <c r="C52" s="46">
        <v>1</v>
      </c>
      <c r="D52" s="47" t="s">
        <v>21</v>
      </c>
      <c r="E52" s="58" t="s">
        <v>23</v>
      </c>
      <c r="F52" s="48">
        <v>200</v>
      </c>
      <c r="G52" s="123">
        <f>rv_mb_cto</f>
        <v>0.12</v>
      </c>
      <c r="H52" s="50">
        <f t="shared" si="6"/>
        <v>176</v>
      </c>
      <c r="I52" s="50"/>
      <c r="J52" s="50"/>
      <c r="K52" s="50"/>
      <c r="L52" s="43" t="s">
        <v>23</v>
      </c>
      <c r="M52" s="76" t="s">
        <v>23</v>
      </c>
      <c r="N52" s="40" t="s">
        <v>101</v>
      </c>
      <c r="O52" s="135" t="s">
        <v>25</v>
      </c>
      <c r="P52" s="137" t="s">
        <v>34</v>
      </c>
    </row>
    <row r="53" spans="1:16">
      <c r="A53" s="44" t="s">
        <v>126</v>
      </c>
      <c r="B53" s="45" t="s">
        <v>127</v>
      </c>
      <c r="C53" s="46">
        <v>1</v>
      </c>
      <c r="D53" s="47" t="s">
        <v>21</v>
      </c>
      <c r="E53" s="58" t="s">
        <v>23</v>
      </c>
      <c r="F53" s="48"/>
      <c r="G53" s="123"/>
      <c r="H53" s="50">
        <v>0</v>
      </c>
      <c r="I53" s="50"/>
      <c r="J53" s="50"/>
      <c r="K53" s="50"/>
      <c r="L53" s="43" t="s">
        <v>23</v>
      </c>
      <c r="M53" s="76" t="s">
        <v>23</v>
      </c>
      <c r="N53" s="40" t="s">
        <v>101</v>
      </c>
      <c r="O53" s="135" t="s">
        <v>25</v>
      </c>
      <c r="P53" s="137" t="s">
        <v>34</v>
      </c>
    </row>
    <row r="54" spans="1:16">
      <c r="A54" s="44" t="s">
        <v>128</v>
      </c>
      <c r="B54" s="45" t="s">
        <v>129</v>
      </c>
      <c r="C54" s="46">
        <v>1</v>
      </c>
      <c r="D54" s="47" t="s">
        <v>21</v>
      </c>
      <c r="E54" s="58" t="s">
        <v>23</v>
      </c>
      <c r="F54" s="48"/>
      <c r="G54" s="123"/>
      <c r="H54" s="50">
        <v>0</v>
      </c>
      <c r="I54" s="50"/>
      <c r="J54" s="50"/>
      <c r="K54" s="50"/>
      <c r="L54" s="43" t="s">
        <v>23</v>
      </c>
      <c r="M54" s="76" t="s">
        <v>23</v>
      </c>
      <c r="N54" s="40" t="s">
        <v>101</v>
      </c>
      <c r="O54" s="135" t="s">
        <v>25</v>
      </c>
      <c r="P54" s="137" t="s">
        <v>34</v>
      </c>
    </row>
    <row r="55" spans="1:16">
      <c r="A55" s="83" t="s">
        <v>130</v>
      </c>
      <c r="B55" s="84" t="s">
        <v>131</v>
      </c>
      <c r="C55" s="86">
        <v>1</v>
      </c>
      <c r="D55" s="87" t="s">
        <v>21</v>
      </c>
      <c r="E55" s="131" t="s">
        <v>130</v>
      </c>
      <c r="F55" s="119">
        <v>915.83</v>
      </c>
      <c r="G55" s="121">
        <f>rv_mba_eg</f>
        <v>0.2</v>
      </c>
      <c r="H55" s="89">
        <f t="shared" ref="H55" si="7">F55-(F55*G55)</f>
        <v>732.66399999999999</v>
      </c>
      <c r="I55" s="89" t="s">
        <v>132</v>
      </c>
      <c r="J55" s="89" t="e">
        <f>mba13_3pl</f>
        <v>#REF!</v>
      </c>
      <c r="K55" s="85" t="e">
        <f>H55+J55</f>
        <v>#REF!</v>
      </c>
      <c r="L55" s="43" t="s">
        <v>23</v>
      </c>
      <c r="M55" s="76">
        <v>0.3</v>
      </c>
      <c r="N55" s="52" t="s">
        <v>133</v>
      </c>
      <c r="O55" s="135" t="s">
        <v>25</v>
      </c>
      <c r="P55" s="41" t="s">
        <v>26</v>
      </c>
    </row>
    <row r="56" spans="1:16">
      <c r="A56" s="35" t="s">
        <v>132</v>
      </c>
      <c r="B56" s="36" t="s">
        <v>134</v>
      </c>
      <c r="C56" s="37">
        <v>1</v>
      </c>
      <c r="D56" s="38" t="s">
        <v>28</v>
      </c>
      <c r="E56" s="132" t="s">
        <v>132</v>
      </c>
      <c r="F56" s="120"/>
      <c r="G56" s="122"/>
      <c r="H56" s="42">
        <v>70</v>
      </c>
      <c r="I56" s="42"/>
      <c r="J56" s="42"/>
      <c r="K56" s="42"/>
      <c r="L56" s="43" t="s">
        <v>23</v>
      </c>
      <c r="M56" s="76" t="s">
        <v>23</v>
      </c>
      <c r="N56" s="52" t="s">
        <v>29</v>
      </c>
      <c r="O56" s="135" t="s">
        <v>30</v>
      </c>
      <c r="P56" s="41" t="s">
        <v>31</v>
      </c>
    </row>
    <row r="57" spans="1:16">
      <c r="A57" s="44" t="s">
        <v>135</v>
      </c>
      <c r="B57" s="45" t="s">
        <v>136</v>
      </c>
      <c r="C57" s="46">
        <v>1</v>
      </c>
      <c r="D57" s="47" t="s">
        <v>21</v>
      </c>
      <c r="E57" s="62" t="s">
        <v>23</v>
      </c>
      <c r="F57" s="118">
        <v>150</v>
      </c>
      <c r="G57" s="123">
        <f>rv_mba_eg_cto</f>
        <v>0.15</v>
      </c>
      <c r="H57" s="50">
        <f>F57-(F57*G57)</f>
        <v>127.5</v>
      </c>
      <c r="I57" s="50"/>
      <c r="J57" s="50"/>
      <c r="K57" s="50"/>
      <c r="L57" s="43" t="s">
        <v>23</v>
      </c>
      <c r="M57" s="76" t="s">
        <v>23</v>
      </c>
      <c r="N57" s="52" t="s">
        <v>133</v>
      </c>
      <c r="O57" s="135" t="s">
        <v>25</v>
      </c>
      <c r="P57" s="137" t="s">
        <v>34</v>
      </c>
    </row>
    <row r="58" spans="1:16">
      <c r="A58" s="44" t="s">
        <v>137</v>
      </c>
      <c r="B58" s="45" t="s">
        <v>138</v>
      </c>
      <c r="C58" s="46">
        <v>1</v>
      </c>
      <c r="D58" s="47" t="s">
        <v>21</v>
      </c>
      <c r="E58" s="62" t="s">
        <v>23</v>
      </c>
      <c r="F58" s="118">
        <v>208.33333329999999</v>
      </c>
      <c r="G58" s="123">
        <f>rv_mba_eg_cto</f>
        <v>0.15</v>
      </c>
      <c r="H58" s="50">
        <f t="shared" ref="H58:H59" si="8">F58-(F58*G58)</f>
        <v>177.083333305</v>
      </c>
      <c r="I58" s="50"/>
      <c r="J58" s="50"/>
      <c r="K58" s="50"/>
      <c r="L58" s="43" t="s">
        <v>23</v>
      </c>
      <c r="M58" s="76" t="s">
        <v>23</v>
      </c>
      <c r="N58" s="52" t="s">
        <v>133</v>
      </c>
      <c r="O58" s="135" t="s">
        <v>25</v>
      </c>
      <c r="P58" s="137" t="s">
        <v>34</v>
      </c>
    </row>
    <row r="59" spans="1:16">
      <c r="A59" s="44" t="s">
        <v>139</v>
      </c>
      <c r="B59" s="45" t="s">
        <v>140</v>
      </c>
      <c r="C59" s="46">
        <v>1</v>
      </c>
      <c r="D59" s="47" t="s">
        <v>21</v>
      </c>
      <c r="E59" s="62" t="s">
        <v>23</v>
      </c>
      <c r="F59" s="118">
        <v>416.66666670000001</v>
      </c>
      <c r="G59" s="123">
        <f>rv_mba_eg_cto</f>
        <v>0.15</v>
      </c>
      <c r="H59" s="50">
        <f t="shared" si="8"/>
        <v>354.166666695</v>
      </c>
      <c r="I59" s="50"/>
      <c r="J59" s="50"/>
      <c r="K59" s="50"/>
      <c r="L59" s="43" t="s">
        <v>23</v>
      </c>
      <c r="M59" s="76" t="s">
        <v>23</v>
      </c>
      <c r="N59" s="52" t="s">
        <v>133</v>
      </c>
      <c r="O59" s="135" t="s">
        <v>25</v>
      </c>
      <c r="P59" s="137" t="s">
        <v>34</v>
      </c>
    </row>
    <row r="60" spans="1:16">
      <c r="A60" s="44" t="s">
        <v>141</v>
      </c>
      <c r="B60" s="45" t="s">
        <v>142</v>
      </c>
      <c r="C60" s="46">
        <v>1</v>
      </c>
      <c r="D60" s="47" t="s">
        <v>21</v>
      </c>
      <c r="E60" s="62" t="s">
        <v>23</v>
      </c>
      <c r="F60" s="118"/>
      <c r="G60" s="123"/>
      <c r="H60" s="50">
        <v>0</v>
      </c>
      <c r="I60" s="50"/>
      <c r="J60" s="50"/>
      <c r="K60" s="50"/>
      <c r="L60" s="43" t="s">
        <v>23</v>
      </c>
      <c r="M60" s="76" t="s">
        <v>23</v>
      </c>
      <c r="N60" s="52" t="s">
        <v>133</v>
      </c>
      <c r="O60" s="135" t="s">
        <v>25</v>
      </c>
      <c r="P60" s="137" t="s">
        <v>34</v>
      </c>
    </row>
    <row r="61" spans="1:16">
      <c r="A61" s="44" t="s">
        <v>143</v>
      </c>
      <c r="B61" s="45" t="s">
        <v>144</v>
      </c>
      <c r="C61" s="46">
        <v>1</v>
      </c>
      <c r="D61" s="47" t="s">
        <v>21</v>
      </c>
      <c r="E61" s="62" t="s">
        <v>23</v>
      </c>
      <c r="F61" s="118"/>
      <c r="G61" s="123"/>
      <c r="H61" s="50">
        <v>0</v>
      </c>
      <c r="I61" s="50"/>
      <c r="J61" s="50"/>
      <c r="K61" s="50"/>
      <c r="L61" s="43" t="s">
        <v>23</v>
      </c>
      <c r="M61" s="76" t="s">
        <v>23</v>
      </c>
      <c r="N61" s="52" t="s">
        <v>133</v>
      </c>
      <c r="O61" s="135" t="s">
        <v>25</v>
      </c>
      <c r="P61" s="137" t="s">
        <v>34</v>
      </c>
    </row>
    <row r="62" spans="1:16">
      <c r="A62" s="53" t="s">
        <v>145</v>
      </c>
      <c r="B62" s="45" t="s">
        <v>146</v>
      </c>
      <c r="C62" s="46">
        <v>1</v>
      </c>
      <c r="D62" s="54" t="s">
        <v>28</v>
      </c>
      <c r="E62" s="62" t="s">
        <v>145</v>
      </c>
      <c r="F62" s="118"/>
      <c r="G62" s="123"/>
      <c r="H62" s="50">
        <v>39</v>
      </c>
      <c r="I62" s="50"/>
      <c r="J62" s="50"/>
      <c r="K62" s="50"/>
      <c r="L62" s="43" t="s">
        <v>23</v>
      </c>
      <c r="M62" s="76" t="s">
        <v>23</v>
      </c>
      <c r="N62" s="52" t="s">
        <v>29</v>
      </c>
      <c r="O62" s="135" t="s">
        <v>30</v>
      </c>
      <c r="P62" s="41" t="s">
        <v>31</v>
      </c>
    </row>
    <row r="63" spans="1:16">
      <c r="A63" s="53" t="s">
        <v>147</v>
      </c>
      <c r="B63" s="45" t="s">
        <v>148</v>
      </c>
      <c r="C63" s="46">
        <v>1</v>
      </c>
      <c r="D63" s="54" t="s">
        <v>28</v>
      </c>
      <c r="E63" s="62" t="s">
        <v>147</v>
      </c>
      <c r="F63" s="118"/>
      <c r="G63" s="123"/>
      <c r="H63" s="50">
        <v>80</v>
      </c>
      <c r="I63" s="50"/>
      <c r="J63" s="50"/>
      <c r="K63" s="50"/>
      <c r="L63" s="43" t="s">
        <v>23</v>
      </c>
      <c r="M63" s="76" t="s">
        <v>23</v>
      </c>
      <c r="N63" s="52" t="s">
        <v>29</v>
      </c>
      <c r="O63" s="135" t="s">
        <v>30</v>
      </c>
      <c r="P63" s="41" t="s">
        <v>31</v>
      </c>
    </row>
    <row r="64" spans="1:16">
      <c r="A64" s="53" t="s">
        <v>149</v>
      </c>
      <c r="B64" s="45" t="s">
        <v>150</v>
      </c>
      <c r="C64" s="46">
        <v>1</v>
      </c>
      <c r="D64" s="54" t="s">
        <v>28</v>
      </c>
      <c r="E64" s="62" t="s">
        <v>149</v>
      </c>
      <c r="F64" s="118"/>
      <c r="G64" s="123"/>
      <c r="H64" s="50">
        <v>169</v>
      </c>
      <c r="I64" s="50"/>
      <c r="J64" s="50"/>
      <c r="K64" s="50"/>
      <c r="L64" s="43" t="s">
        <v>23</v>
      </c>
      <c r="M64" s="76" t="s">
        <v>23</v>
      </c>
      <c r="N64" s="52" t="s">
        <v>29</v>
      </c>
      <c r="O64" s="135" t="s">
        <v>30</v>
      </c>
      <c r="P64" s="41" t="s">
        <v>31</v>
      </c>
    </row>
    <row r="65" spans="1:16">
      <c r="A65" s="53" t="s">
        <v>151</v>
      </c>
      <c r="B65" s="45" t="s">
        <v>152</v>
      </c>
      <c r="C65" s="46">
        <v>1</v>
      </c>
      <c r="D65" s="54" t="s">
        <v>28</v>
      </c>
      <c r="E65" s="62" t="s">
        <v>151</v>
      </c>
      <c r="F65" s="118"/>
      <c r="G65" s="123"/>
      <c r="H65" s="50">
        <v>259</v>
      </c>
      <c r="I65" s="50"/>
      <c r="J65" s="50"/>
      <c r="K65" s="50"/>
      <c r="L65" s="43" t="s">
        <v>23</v>
      </c>
      <c r="M65" s="76" t="s">
        <v>23</v>
      </c>
      <c r="N65" s="52" t="s">
        <v>29</v>
      </c>
      <c r="O65" s="135" t="s">
        <v>30</v>
      </c>
      <c r="P65" s="41" t="s">
        <v>31</v>
      </c>
    </row>
    <row r="66" spans="1:16">
      <c r="A66" s="53" t="s">
        <v>153</v>
      </c>
      <c r="B66" s="45" t="s">
        <v>154</v>
      </c>
      <c r="C66" s="46">
        <v>1</v>
      </c>
      <c r="D66" s="54" t="s">
        <v>28</v>
      </c>
      <c r="E66" s="62" t="s">
        <v>153</v>
      </c>
      <c r="F66" s="118"/>
      <c r="G66" s="123"/>
      <c r="H66" s="50">
        <v>115</v>
      </c>
      <c r="I66" s="50"/>
      <c r="J66" s="50"/>
      <c r="K66" s="50"/>
      <c r="L66" s="43" t="s">
        <v>23</v>
      </c>
      <c r="M66" s="76" t="s">
        <v>23</v>
      </c>
      <c r="N66" s="52" t="s">
        <v>29</v>
      </c>
      <c r="O66" s="135" t="s">
        <v>30</v>
      </c>
      <c r="P66" s="41" t="s">
        <v>31</v>
      </c>
    </row>
    <row r="67" spans="1:16">
      <c r="A67" s="53" t="s">
        <v>155</v>
      </c>
      <c r="B67" s="45" t="s">
        <v>156</v>
      </c>
      <c r="C67" s="46">
        <v>1</v>
      </c>
      <c r="D67" s="54" t="s">
        <v>28</v>
      </c>
      <c r="E67" s="62" t="s">
        <v>155</v>
      </c>
      <c r="F67" s="118"/>
      <c r="G67" s="123"/>
      <c r="H67" s="50">
        <v>290</v>
      </c>
      <c r="I67" s="50"/>
      <c r="J67" s="50"/>
      <c r="K67" s="50"/>
      <c r="L67" s="43" t="s">
        <v>23</v>
      </c>
      <c r="M67" s="76" t="s">
        <v>23</v>
      </c>
      <c r="N67" s="52" t="s">
        <v>29</v>
      </c>
      <c r="O67" s="135" t="s">
        <v>30</v>
      </c>
      <c r="P67" s="41" t="s">
        <v>31</v>
      </c>
    </row>
    <row r="68" spans="1:16">
      <c r="A68" s="53" t="s">
        <v>157</v>
      </c>
      <c r="B68" s="45" t="s">
        <v>158</v>
      </c>
      <c r="C68" s="46">
        <v>1</v>
      </c>
      <c r="D68" s="54" t="s">
        <v>28</v>
      </c>
      <c r="E68" s="62" t="s">
        <v>157</v>
      </c>
      <c r="F68" s="118"/>
      <c r="G68" s="123"/>
      <c r="H68" s="50">
        <v>365</v>
      </c>
      <c r="I68" s="50"/>
      <c r="J68" s="50"/>
      <c r="K68" s="50"/>
      <c r="L68" s="43" t="s">
        <v>23</v>
      </c>
      <c r="M68" s="76" t="s">
        <v>23</v>
      </c>
      <c r="N68" s="52" t="s">
        <v>29</v>
      </c>
      <c r="O68" s="135" t="s">
        <v>30</v>
      </c>
      <c r="P68" s="41" t="s">
        <v>31</v>
      </c>
    </row>
    <row r="69" spans="1:16">
      <c r="A69" s="53" t="s">
        <v>159</v>
      </c>
      <c r="B69" s="45" t="s">
        <v>160</v>
      </c>
      <c r="C69" s="46">
        <v>1</v>
      </c>
      <c r="D69" s="54" t="s">
        <v>28</v>
      </c>
      <c r="E69" s="62" t="s">
        <v>159</v>
      </c>
      <c r="F69" s="118"/>
      <c r="G69" s="123"/>
      <c r="H69" s="50">
        <v>70</v>
      </c>
      <c r="I69" s="50"/>
      <c r="J69" s="50"/>
      <c r="K69" s="50"/>
      <c r="L69" s="43" t="s">
        <v>23</v>
      </c>
      <c r="M69" s="76" t="s">
        <v>23</v>
      </c>
      <c r="N69" s="52" t="s">
        <v>29</v>
      </c>
      <c r="O69" s="135" t="s">
        <v>30</v>
      </c>
      <c r="P69" s="41" t="s">
        <v>31</v>
      </c>
    </row>
    <row r="70" spans="1:16">
      <c r="A70" s="53" t="s">
        <v>161</v>
      </c>
      <c r="B70" s="45" t="s">
        <v>162</v>
      </c>
      <c r="C70" s="46">
        <v>1</v>
      </c>
      <c r="D70" s="54" t="s">
        <v>28</v>
      </c>
      <c r="E70" s="62" t="s">
        <v>161</v>
      </c>
      <c r="F70" s="118"/>
      <c r="G70" s="123"/>
      <c r="H70" s="50">
        <v>135</v>
      </c>
      <c r="I70" s="50"/>
      <c r="J70" s="50"/>
      <c r="K70" s="50"/>
      <c r="L70" s="43" t="s">
        <v>23</v>
      </c>
      <c r="M70" s="76" t="s">
        <v>23</v>
      </c>
      <c r="N70" s="52" t="s">
        <v>29</v>
      </c>
      <c r="O70" s="135" t="s">
        <v>30</v>
      </c>
      <c r="P70" s="41" t="s">
        <v>31</v>
      </c>
    </row>
    <row r="71" spans="1:16">
      <c r="A71" s="53" t="s">
        <v>163</v>
      </c>
      <c r="B71" s="69" t="s">
        <v>164</v>
      </c>
      <c r="C71" s="46">
        <v>1</v>
      </c>
      <c r="D71" s="54" t="s">
        <v>28</v>
      </c>
      <c r="E71" s="62" t="s">
        <v>163</v>
      </c>
      <c r="F71" s="118"/>
      <c r="G71" s="123"/>
      <c r="H71" s="50">
        <v>219</v>
      </c>
      <c r="I71" s="50"/>
      <c r="J71" s="50"/>
      <c r="K71" s="50"/>
      <c r="L71" s="43" t="s">
        <v>23</v>
      </c>
      <c r="M71" s="76" t="s">
        <v>23</v>
      </c>
      <c r="N71" s="52" t="s">
        <v>29</v>
      </c>
      <c r="O71" s="135" t="s">
        <v>30</v>
      </c>
      <c r="P71" s="41" t="s">
        <v>31</v>
      </c>
    </row>
    <row r="72" spans="1:16">
      <c r="A72" s="53" t="s">
        <v>165</v>
      </c>
      <c r="B72" s="45" t="s">
        <v>166</v>
      </c>
      <c r="C72" s="46">
        <v>1</v>
      </c>
      <c r="D72" s="54" t="s">
        <v>28</v>
      </c>
      <c r="E72" s="62" t="s">
        <v>165</v>
      </c>
      <c r="F72" s="118"/>
      <c r="G72" s="123"/>
      <c r="H72" s="50">
        <v>175</v>
      </c>
      <c r="I72" s="50"/>
      <c r="J72" s="50"/>
      <c r="K72" s="50"/>
      <c r="L72" s="43" t="s">
        <v>23</v>
      </c>
      <c r="M72" s="76" t="s">
        <v>23</v>
      </c>
      <c r="N72" s="52" t="s">
        <v>29</v>
      </c>
      <c r="O72" s="135" t="s">
        <v>30</v>
      </c>
      <c r="P72" s="41" t="s">
        <v>31</v>
      </c>
    </row>
    <row r="73" spans="1:16">
      <c r="A73" s="53" t="s">
        <v>167</v>
      </c>
      <c r="B73" s="45" t="s">
        <v>168</v>
      </c>
      <c r="C73" s="46">
        <v>1</v>
      </c>
      <c r="D73" s="54" t="s">
        <v>28</v>
      </c>
      <c r="E73" s="62" t="s">
        <v>167</v>
      </c>
      <c r="F73" s="118"/>
      <c r="G73" s="123"/>
      <c r="H73" s="50">
        <v>405</v>
      </c>
      <c r="I73" s="50"/>
      <c r="J73" s="50"/>
      <c r="K73" s="50"/>
      <c r="L73" s="43" t="s">
        <v>23</v>
      </c>
      <c r="M73" s="76" t="s">
        <v>23</v>
      </c>
      <c r="N73" s="52" t="s">
        <v>29</v>
      </c>
      <c r="O73" s="135" t="s">
        <v>30</v>
      </c>
      <c r="P73" s="41" t="s">
        <v>31</v>
      </c>
    </row>
    <row r="74" spans="1:16">
      <c r="A74" s="53" t="s">
        <v>169</v>
      </c>
      <c r="B74" s="45" t="s">
        <v>170</v>
      </c>
      <c r="C74" s="46">
        <v>1</v>
      </c>
      <c r="D74" s="54" t="s">
        <v>28</v>
      </c>
      <c r="E74" s="62" t="s">
        <v>169</v>
      </c>
      <c r="F74" s="118"/>
      <c r="G74" s="123"/>
      <c r="H74" s="50">
        <v>485</v>
      </c>
      <c r="I74" s="50"/>
      <c r="J74" s="50"/>
      <c r="K74" s="50"/>
      <c r="L74" s="43" t="s">
        <v>23</v>
      </c>
      <c r="M74" s="76" t="s">
        <v>23</v>
      </c>
      <c r="N74" s="52" t="s">
        <v>29</v>
      </c>
      <c r="O74" s="135" t="s">
        <v>30</v>
      </c>
      <c r="P74" s="41" t="s">
        <v>31</v>
      </c>
    </row>
    <row r="75" spans="1:16">
      <c r="A75" s="53" t="s">
        <v>171</v>
      </c>
      <c r="B75" s="45" t="s">
        <v>172</v>
      </c>
      <c r="C75" s="46">
        <v>1</v>
      </c>
      <c r="D75" s="54" t="s">
        <v>28</v>
      </c>
      <c r="E75" s="62" t="s">
        <v>171</v>
      </c>
      <c r="F75" s="118"/>
      <c r="G75" s="123"/>
      <c r="H75" s="50">
        <v>115</v>
      </c>
      <c r="I75" s="50"/>
      <c r="J75" s="50"/>
      <c r="K75" s="50"/>
      <c r="L75" s="43" t="s">
        <v>23</v>
      </c>
      <c r="M75" s="76" t="s">
        <v>23</v>
      </c>
      <c r="N75" s="52" t="s">
        <v>29</v>
      </c>
      <c r="O75" s="135" t="s">
        <v>30</v>
      </c>
      <c r="P75" s="41" t="s">
        <v>31</v>
      </c>
    </row>
    <row r="76" spans="1:16">
      <c r="A76" s="53" t="s">
        <v>173</v>
      </c>
      <c r="B76" s="45" t="s">
        <v>174</v>
      </c>
      <c r="C76" s="46">
        <v>1</v>
      </c>
      <c r="D76" s="54" t="s">
        <v>28</v>
      </c>
      <c r="E76" s="62" t="s">
        <v>173</v>
      </c>
      <c r="F76" s="118"/>
      <c r="G76" s="123"/>
      <c r="H76" s="50">
        <v>190</v>
      </c>
      <c r="I76" s="50"/>
      <c r="J76" s="50"/>
      <c r="K76" s="50"/>
      <c r="L76" s="43" t="s">
        <v>23</v>
      </c>
      <c r="M76" s="76" t="s">
        <v>23</v>
      </c>
      <c r="N76" s="52" t="s">
        <v>29</v>
      </c>
      <c r="O76" s="135" t="s">
        <v>30</v>
      </c>
      <c r="P76" s="41" t="s">
        <v>31</v>
      </c>
    </row>
    <row r="77" spans="1:16">
      <c r="A77" s="53" t="s">
        <v>175</v>
      </c>
      <c r="B77" s="45" t="s">
        <v>176</v>
      </c>
      <c r="C77" s="46">
        <v>1</v>
      </c>
      <c r="D77" s="54" t="s">
        <v>28</v>
      </c>
      <c r="E77" s="62" t="s">
        <v>175</v>
      </c>
      <c r="F77" s="118"/>
      <c r="G77" s="123"/>
      <c r="H77" s="50">
        <v>266</v>
      </c>
      <c r="I77" s="50"/>
      <c r="J77" s="50"/>
      <c r="K77" s="50"/>
      <c r="L77" s="43" t="s">
        <v>23</v>
      </c>
      <c r="M77" s="76" t="s">
        <v>23</v>
      </c>
      <c r="N77" s="52" t="s">
        <v>29</v>
      </c>
      <c r="O77" s="135" t="s">
        <v>30</v>
      </c>
      <c r="P77" s="41" t="s">
        <v>31</v>
      </c>
    </row>
    <row r="78" spans="1:16">
      <c r="A78" s="83" t="s">
        <v>177</v>
      </c>
      <c r="B78" s="84" t="s">
        <v>178</v>
      </c>
      <c r="C78" s="86">
        <v>1</v>
      </c>
      <c r="D78" s="87" t="s">
        <v>21</v>
      </c>
      <c r="E78" s="129" t="s">
        <v>177</v>
      </c>
      <c r="F78" s="88">
        <v>1124.17</v>
      </c>
      <c r="G78" s="121">
        <f>rv_mba_mg</f>
        <v>0.18</v>
      </c>
      <c r="H78" s="89">
        <f t="shared" ref="H78" si="9">F78-(F78*G78)</f>
        <v>921.81940000000009</v>
      </c>
      <c r="I78" s="89" t="s">
        <v>132</v>
      </c>
      <c r="J78" s="89" t="e">
        <f>mba13_3pl</f>
        <v>#REF!</v>
      </c>
      <c r="K78" s="85" t="e">
        <f>H78+J78</f>
        <v>#REF!</v>
      </c>
      <c r="L78" s="43" t="s">
        <v>23</v>
      </c>
      <c r="M78" s="76">
        <v>0.3</v>
      </c>
      <c r="N78" s="40" t="s">
        <v>179</v>
      </c>
      <c r="O78" s="135" t="s">
        <v>25</v>
      </c>
      <c r="P78" s="41" t="s">
        <v>26</v>
      </c>
    </row>
    <row r="79" spans="1:16">
      <c r="A79" s="44" t="s">
        <v>180</v>
      </c>
      <c r="B79" s="45" t="s">
        <v>181</v>
      </c>
      <c r="C79" s="46">
        <v>1</v>
      </c>
      <c r="D79" s="47" t="s">
        <v>21</v>
      </c>
      <c r="E79" s="62" t="s">
        <v>23</v>
      </c>
      <c r="F79" s="118">
        <v>200</v>
      </c>
      <c r="G79" s="123">
        <f>rv_mba_mg_cto</f>
        <v>0.13</v>
      </c>
      <c r="H79" s="50">
        <f>F79-(F79*G79)</f>
        <v>174</v>
      </c>
      <c r="I79" s="50"/>
      <c r="J79" s="50"/>
      <c r="K79" s="50"/>
      <c r="L79" s="43" t="s">
        <v>23</v>
      </c>
      <c r="M79" s="76" t="s">
        <v>23</v>
      </c>
      <c r="N79" s="52" t="s">
        <v>179</v>
      </c>
      <c r="O79" s="135" t="s">
        <v>25</v>
      </c>
      <c r="P79" s="41" t="s">
        <v>34</v>
      </c>
    </row>
    <row r="80" spans="1:16">
      <c r="A80" s="44" t="s">
        <v>182</v>
      </c>
      <c r="B80" s="45" t="s">
        <v>183</v>
      </c>
      <c r="C80" s="46">
        <v>1</v>
      </c>
      <c r="D80" s="47" t="s">
        <v>21</v>
      </c>
      <c r="E80" s="62" t="s">
        <v>23</v>
      </c>
      <c r="F80" s="118">
        <v>208.33</v>
      </c>
      <c r="G80" s="123">
        <f>rv_mba_mg_cto</f>
        <v>0.13</v>
      </c>
      <c r="H80" s="50">
        <f>F80-(F80*G80)</f>
        <v>181.24710000000002</v>
      </c>
      <c r="I80" s="50"/>
      <c r="J80" s="50"/>
      <c r="K80" s="50"/>
      <c r="L80" s="43" t="s">
        <v>23</v>
      </c>
      <c r="M80" s="76" t="s">
        <v>23</v>
      </c>
      <c r="N80" s="52" t="s">
        <v>179</v>
      </c>
      <c r="O80" s="135" t="s">
        <v>25</v>
      </c>
      <c r="P80" s="137" t="s">
        <v>34</v>
      </c>
    </row>
    <row r="81" spans="1:16">
      <c r="A81" s="44" t="s">
        <v>184</v>
      </c>
      <c r="B81" s="45" t="s">
        <v>185</v>
      </c>
      <c r="C81" s="46">
        <v>1</v>
      </c>
      <c r="D81" s="47" t="s">
        <v>21</v>
      </c>
      <c r="E81" s="62" t="s">
        <v>23</v>
      </c>
      <c r="F81" s="118">
        <v>416.67</v>
      </c>
      <c r="G81" s="123">
        <f>rv_mba_mg_cto</f>
        <v>0.13</v>
      </c>
      <c r="H81" s="50">
        <f>F81-(F81*G81)</f>
        <v>362.50290000000001</v>
      </c>
      <c r="I81" s="50"/>
      <c r="J81" s="50"/>
      <c r="K81" s="50"/>
      <c r="L81" s="43" t="s">
        <v>23</v>
      </c>
      <c r="M81" s="76" t="s">
        <v>23</v>
      </c>
      <c r="N81" s="52" t="s">
        <v>179</v>
      </c>
      <c r="O81" s="135" t="s">
        <v>25</v>
      </c>
      <c r="P81" s="137" t="s">
        <v>34</v>
      </c>
    </row>
    <row r="82" spans="1:16">
      <c r="A82" s="44" t="s">
        <v>186</v>
      </c>
      <c r="B82" s="45" t="s">
        <v>187</v>
      </c>
      <c r="C82" s="46">
        <v>1</v>
      </c>
      <c r="D82" s="47" t="s">
        <v>21</v>
      </c>
      <c r="E82" s="62" t="s">
        <v>23</v>
      </c>
      <c r="F82" s="161">
        <v>1145.83</v>
      </c>
      <c r="G82" s="123">
        <f>rv_mba_mg_cto</f>
        <v>0.13</v>
      </c>
      <c r="H82" s="50">
        <f>F82-(F82*G82)</f>
        <v>996.87209999999993</v>
      </c>
      <c r="I82" s="50"/>
      <c r="J82" s="50"/>
      <c r="K82" s="50"/>
      <c r="L82" s="43" t="s">
        <v>23</v>
      </c>
      <c r="M82" s="76" t="s">
        <v>23</v>
      </c>
      <c r="N82" s="52" t="s">
        <v>179</v>
      </c>
      <c r="O82" s="135" t="s">
        <v>25</v>
      </c>
      <c r="P82" s="137" t="s">
        <v>34</v>
      </c>
    </row>
    <row r="83" spans="1:16">
      <c r="A83" s="44" t="s">
        <v>188</v>
      </c>
      <c r="B83" s="45" t="s">
        <v>189</v>
      </c>
      <c r="C83" s="46">
        <v>1</v>
      </c>
      <c r="D83" s="47" t="s">
        <v>21</v>
      </c>
      <c r="E83" s="62" t="s">
        <v>23</v>
      </c>
      <c r="F83" s="118"/>
      <c r="G83" s="148"/>
      <c r="H83" s="50">
        <v>0</v>
      </c>
      <c r="I83" s="50"/>
      <c r="J83" s="50"/>
      <c r="K83" s="50"/>
      <c r="L83" s="43" t="s">
        <v>23</v>
      </c>
      <c r="M83" s="76" t="s">
        <v>23</v>
      </c>
      <c r="N83" s="52" t="s">
        <v>179</v>
      </c>
      <c r="O83" s="135" t="s">
        <v>25</v>
      </c>
      <c r="P83" s="137" t="s">
        <v>34</v>
      </c>
    </row>
    <row r="84" spans="1:16">
      <c r="A84" s="44" t="s">
        <v>190</v>
      </c>
      <c r="B84" s="45" t="s">
        <v>191</v>
      </c>
      <c r="C84" s="46">
        <v>1</v>
      </c>
      <c r="D84" s="47" t="s">
        <v>21</v>
      </c>
      <c r="E84" s="62" t="s">
        <v>23</v>
      </c>
      <c r="F84" s="118"/>
      <c r="G84" s="148"/>
      <c r="H84" s="50">
        <v>0</v>
      </c>
      <c r="I84" s="50"/>
      <c r="J84" s="50"/>
      <c r="K84" s="50"/>
      <c r="L84" s="43" t="s">
        <v>23</v>
      </c>
      <c r="M84" s="76" t="s">
        <v>23</v>
      </c>
      <c r="N84" s="52" t="s">
        <v>179</v>
      </c>
      <c r="O84" s="135" t="s">
        <v>25</v>
      </c>
      <c r="P84" s="137" t="s">
        <v>34</v>
      </c>
    </row>
    <row r="85" spans="1:16">
      <c r="A85" s="83" t="s">
        <v>192</v>
      </c>
      <c r="B85" s="84" t="s">
        <v>193</v>
      </c>
      <c r="C85" s="86">
        <v>1</v>
      </c>
      <c r="D85" s="87" t="s">
        <v>21</v>
      </c>
      <c r="E85" s="129" t="s">
        <v>192</v>
      </c>
      <c r="F85" s="88">
        <v>1124.17</v>
      </c>
      <c r="G85" s="121">
        <f>rv_mba_mg</f>
        <v>0.18</v>
      </c>
      <c r="H85" s="89">
        <f t="shared" ref="H85" si="10">F85-(F85*G85)</f>
        <v>921.81940000000009</v>
      </c>
      <c r="I85" s="89" t="s">
        <v>132</v>
      </c>
      <c r="J85" s="89" t="e">
        <f>mba13_3pl</f>
        <v>#REF!</v>
      </c>
      <c r="K85" s="85" t="e">
        <f>H85+J85</f>
        <v>#REF!</v>
      </c>
      <c r="L85" s="43" t="s">
        <v>23</v>
      </c>
      <c r="M85" s="76">
        <v>0.3</v>
      </c>
      <c r="N85" s="40" t="s">
        <v>179</v>
      </c>
      <c r="O85" s="135" t="s">
        <v>25</v>
      </c>
      <c r="P85" s="41" t="s">
        <v>26</v>
      </c>
    </row>
    <row r="86" spans="1:16">
      <c r="A86" s="44" t="s">
        <v>194</v>
      </c>
      <c r="B86" s="45" t="s">
        <v>195</v>
      </c>
      <c r="C86" s="46">
        <v>1</v>
      </c>
      <c r="D86" s="47" t="s">
        <v>21</v>
      </c>
      <c r="E86" s="62" t="s">
        <v>23</v>
      </c>
      <c r="F86" s="118">
        <v>200</v>
      </c>
      <c r="G86" s="123">
        <f>rv_mba_mg_cto</f>
        <v>0.13</v>
      </c>
      <c r="H86" s="50">
        <f>F86-(F86*G86)</f>
        <v>174</v>
      </c>
      <c r="I86" s="50"/>
      <c r="J86" s="50"/>
      <c r="K86" s="50"/>
      <c r="L86" s="43" t="s">
        <v>23</v>
      </c>
      <c r="M86" s="76" t="s">
        <v>23</v>
      </c>
      <c r="N86" s="52" t="s">
        <v>179</v>
      </c>
      <c r="O86" s="135" t="s">
        <v>25</v>
      </c>
      <c r="P86" s="137" t="s">
        <v>34</v>
      </c>
    </row>
    <row r="87" spans="1:16">
      <c r="A87" s="44" t="s">
        <v>196</v>
      </c>
      <c r="B87" s="45" t="s">
        <v>197</v>
      </c>
      <c r="C87" s="46">
        <v>1</v>
      </c>
      <c r="D87" s="47" t="s">
        <v>21</v>
      </c>
      <c r="E87" s="62" t="s">
        <v>23</v>
      </c>
      <c r="F87" s="118">
        <v>208.33</v>
      </c>
      <c r="G87" s="123">
        <f>rv_mba_mg_cto</f>
        <v>0.13</v>
      </c>
      <c r="H87" s="50">
        <f>F87-(F87*G87)</f>
        <v>181.24710000000002</v>
      </c>
      <c r="I87" s="50"/>
      <c r="J87" s="50"/>
      <c r="K87" s="50"/>
      <c r="L87" s="43" t="s">
        <v>23</v>
      </c>
      <c r="M87" s="76" t="s">
        <v>23</v>
      </c>
      <c r="N87" s="52" t="s">
        <v>179</v>
      </c>
      <c r="O87" s="135" t="s">
        <v>25</v>
      </c>
      <c r="P87" s="137" t="s">
        <v>34</v>
      </c>
    </row>
    <row r="88" spans="1:16">
      <c r="A88" s="44" t="s">
        <v>198</v>
      </c>
      <c r="B88" s="45" t="s">
        <v>199</v>
      </c>
      <c r="C88" s="46">
        <v>1</v>
      </c>
      <c r="D88" s="47" t="s">
        <v>21</v>
      </c>
      <c r="E88" s="62" t="s">
        <v>23</v>
      </c>
      <c r="F88" s="118">
        <v>416.67</v>
      </c>
      <c r="G88" s="123">
        <f>rv_mba_mg_cto</f>
        <v>0.13</v>
      </c>
      <c r="H88" s="50">
        <f>F88-(F88*G88)</f>
        <v>362.50290000000001</v>
      </c>
      <c r="I88" s="50"/>
      <c r="J88" s="50"/>
      <c r="K88" s="50"/>
      <c r="L88" s="43" t="s">
        <v>23</v>
      </c>
      <c r="M88" s="76" t="s">
        <v>23</v>
      </c>
      <c r="N88" s="52" t="s">
        <v>179</v>
      </c>
      <c r="O88" s="135" t="s">
        <v>25</v>
      </c>
      <c r="P88" s="137" t="s">
        <v>34</v>
      </c>
    </row>
    <row r="89" spans="1:16">
      <c r="A89" s="44" t="s">
        <v>200</v>
      </c>
      <c r="B89" s="45" t="s">
        <v>201</v>
      </c>
      <c r="C89" s="46">
        <v>1</v>
      </c>
      <c r="D89" s="47" t="s">
        <v>21</v>
      </c>
      <c r="E89" s="62" t="s">
        <v>23</v>
      </c>
      <c r="F89" s="161">
        <v>1145.83</v>
      </c>
      <c r="G89" s="123">
        <f>rv_mba_mg_cto</f>
        <v>0.13</v>
      </c>
      <c r="H89" s="50">
        <f>F89-(F89*G89)</f>
        <v>996.87209999999993</v>
      </c>
      <c r="I89" s="50"/>
      <c r="J89" s="50"/>
      <c r="K89" s="50"/>
      <c r="L89" s="43" t="s">
        <v>23</v>
      </c>
      <c r="M89" s="76" t="s">
        <v>23</v>
      </c>
      <c r="N89" s="52" t="s">
        <v>179</v>
      </c>
      <c r="O89" s="135" t="s">
        <v>25</v>
      </c>
      <c r="P89" s="137" t="s">
        <v>34</v>
      </c>
    </row>
    <row r="90" spans="1:16">
      <c r="A90" s="44" t="s">
        <v>202</v>
      </c>
      <c r="B90" s="45" t="s">
        <v>203</v>
      </c>
      <c r="C90" s="46">
        <v>1</v>
      </c>
      <c r="D90" s="47" t="s">
        <v>21</v>
      </c>
      <c r="E90" s="62" t="s">
        <v>23</v>
      </c>
      <c r="F90" s="118"/>
      <c r="G90" s="148"/>
      <c r="H90" s="50">
        <v>0</v>
      </c>
      <c r="I90" s="50"/>
      <c r="J90" s="50"/>
      <c r="K90" s="50"/>
      <c r="L90" s="43" t="s">
        <v>23</v>
      </c>
      <c r="M90" s="76" t="s">
        <v>23</v>
      </c>
      <c r="N90" s="52" t="s">
        <v>179</v>
      </c>
      <c r="O90" s="135" t="s">
        <v>25</v>
      </c>
      <c r="P90" s="137" t="s">
        <v>34</v>
      </c>
    </row>
    <row r="91" spans="1:16">
      <c r="A91" s="44" t="s">
        <v>204</v>
      </c>
      <c r="B91" s="45" t="s">
        <v>205</v>
      </c>
      <c r="C91" s="46">
        <v>1</v>
      </c>
      <c r="D91" s="47" t="s">
        <v>21</v>
      </c>
      <c r="E91" s="62" t="s">
        <v>23</v>
      </c>
      <c r="F91" s="118"/>
      <c r="G91" s="148"/>
      <c r="H91" s="50">
        <v>0</v>
      </c>
      <c r="I91" s="50"/>
      <c r="J91" s="50"/>
      <c r="K91" s="50"/>
      <c r="L91" s="43" t="s">
        <v>23</v>
      </c>
      <c r="M91" s="76" t="s">
        <v>23</v>
      </c>
      <c r="N91" s="52" t="s">
        <v>179</v>
      </c>
      <c r="O91" s="135" t="s">
        <v>25</v>
      </c>
      <c r="P91" s="137" t="s">
        <v>34</v>
      </c>
    </row>
    <row r="92" spans="1:16">
      <c r="A92" s="83" t="s">
        <v>206</v>
      </c>
      <c r="B92" s="84" t="s">
        <v>207</v>
      </c>
      <c r="C92" s="86">
        <v>1</v>
      </c>
      <c r="D92" s="87" t="s">
        <v>21</v>
      </c>
      <c r="E92" s="129" t="s">
        <v>206</v>
      </c>
      <c r="F92" s="88">
        <v>1124.17</v>
      </c>
      <c r="G92" s="121">
        <f>rv_mba_mg</f>
        <v>0.18</v>
      </c>
      <c r="H92" s="89">
        <f t="shared" ref="H92" si="11">F92-(F92*G92)</f>
        <v>921.81940000000009</v>
      </c>
      <c r="I92" s="89" t="s">
        <v>132</v>
      </c>
      <c r="J92" s="89" t="e">
        <f>mba13_3pl</f>
        <v>#REF!</v>
      </c>
      <c r="K92" s="85" t="e">
        <f>H92+J92</f>
        <v>#REF!</v>
      </c>
      <c r="L92" s="43" t="s">
        <v>23</v>
      </c>
      <c r="M92" s="76">
        <v>0.3</v>
      </c>
      <c r="N92" s="40" t="s">
        <v>179</v>
      </c>
      <c r="O92" s="135" t="s">
        <v>25</v>
      </c>
      <c r="P92" s="41" t="s">
        <v>26</v>
      </c>
    </row>
    <row r="93" spans="1:16">
      <c r="A93" s="44" t="s">
        <v>208</v>
      </c>
      <c r="B93" s="45" t="s">
        <v>209</v>
      </c>
      <c r="C93" s="46">
        <v>1</v>
      </c>
      <c r="D93" s="47" t="s">
        <v>21</v>
      </c>
      <c r="E93" s="62" t="s">
        <v>23</v>
      </c>
      <c r="F93" s="118">
        <v>200</v>
      </c>
      <c r="G93" s="123">
        <f>rv_mba_mg_cto</f>
        <v>0.13</v>
      </c>
      <c r="H93" s="50">
        <f>F93-(F93*G93)</f>
        <v>174</v>
      </c>
      <c r="I93" s="50"/>
      <c r="J93" s="50"/>
      <c r="K93" s="50"/>
      <c r="L93" s="43" t="s">
        <v>23</v>
      </c>
      <c r="M93" s="76" t="s">
        <v>23</v>
      </c>
      <c r="N93" s="52" t="s">
        <v>179</v>
      </c>
      <c r="O93" s="135" t="s">
        <v>25</v>
      </c>
      <c r="P93" s="137" t="s">
        <v>34</v>
      </c>
    </row>
    <row r="94" spans="1:16">
      <c r="A94" s="44" t="s">
        <v>210</v>
      </c>
      <c r="B94" s="45" t="s">
        <v>211</v>
      </c>
      <c r="C94" s="46">
        <v>1</v>
      </c>
      <c r="D94" s="47" t="s">
        <v>21</v>
      </c>
      <c r="E94" s="62" t="s">
        <v>23</v>
      </c>
      <c r="F94" s="118">
        <v>208.33</v>
      </c>
      <c r="G94" s="123">
        <f>rv_mba_mg_cto</f>
        <v>0.13</v>
      </c>
      <c r="H94" s="50">
        <f>F94-(F94*G94)</f>
        <v>181.24710000000002</v>
      </c>
      <c r="I94" s="50"/>
      <c r="J94" s="50"/>
      <c r="K94" s="50"/>
      <c r="L94" s="43" t="s">
        <v>23</v>
      </c>
      <c r="M94" s="76" t="s">
        <v>23</v>
      </c>
      <c r="N94" s="52" t="s">
        <v>179</v>
      </c>
      <c r="O94" s="135" t="s">
        <v>25</v>
      </c>
      <c r="P94" s="137" t="s">
        <v>34</v>
      </c>
    </row>
    <row r="95" spans="1:16">
      <c r="A95" s="44" t="s">
        <v>212</v>
      </c>
      <c r="B95" s="45" t="s">
        <v>213</v>
      </c>
      <c r="C95" s="46">
        <v>1</v>
      </c>
      <c r="D95" s="47" t="s">
        <v>21</v>
      </c>
      <c r="E95" s="62" t="s">
        <v>23</v>
      </c>
      <c r="F95" s="118">
        <v>416.67</v>
      </c>
      <c r="G95" s="123">
        <f>rv_mba_mg_cto</f>
        <v>0.13</v>
      </c>
      <c r="H95" s="50">
        <f>F95-(F95*G95)</f>
        <v>362.50290000000001</v>
      </c>
      <c r="I95" s="50"/>
      <c r="J95" s="50"/>
      <c r="K95" s="50"/>
      <c r="L95" s="43" t="s">
        <v>23</v>
      </c>
      <c r="M95" s="76" t="s">
        <v>23</v>
      </c>
      <c r="N95" s="52" t="s">
        <v>179</v>
      </c>
      <c r="O95" s="135" t="s">
        <v>25</v>
      </c>
      <c r="P95" s="137" t="s">
        <v>34</v>
      </c>
    </row>
    <row r="96" spans="1:16">
      <c r="A96" s="44" t="s">
        <v>214</v>
      </c>
      <c r="B96" s="45" t="s">
        <v>215</v>
      </c>
      <c r="C96" s="46">
        <v>1</v>
      </c>
      <c r="D96" s="47" t="s">
        <v>21</v>
      </c>
      <c r="E96" s="62" t="s">
        <v>23</v>
      </c>
      <c r="F96" s="161">
        <v>1145.83</v>
      </c>
      <c r="G96" s="123">
        <f>rv_mba_mg_cto</f>
        <v>0.13</v>
      </c>
      <c r="H96" s="50">
        <f>F96-(F96*G96)</f>
        <v>996.87209999999993</v>
      </c>
      <c r="I96" s="50"/>
      <c r="J96" s="50"/>
      <c r="K96" s="50"/>
      <c r="L96" s="43" t="s">
        <v>23</v>
      </c>
      <c r="M96" s="76" t="s">
        <v>23</v>
      </c>
      <c r="N96" s="52" t="s">
        <v>179</v>
      </c>
      <c r="O96" s="135" t="s">
        <v>25</v>
      </c>
      <c r="P96" s="137" t="s">
        <v>34</v>
      </c>
    </row>
    <row r="97" spans="1:16">
      <c r="A97" s="44" t="s">
        <v>216</v>
      </c>
      <c r="B97" s="45" t="s">
        <v>217</v>
      </c>
      <c r="C97" s="46">
        <v>1</v>
      </c>
      <c r="D97" s="47" t="s">
        <v>21</v>
      </c>
      <c r="E97" s="62" t="s">
        <v>23</v>
      </c>
      <c r="F97" s="118"/>
      <c r="G97" s="148"/>
      <c r="H97" s="50">
        <v>0</v>
      </c>
      <c r="I97" s="50"/>
      <c r="J97" s="50"/>
      <c r="K97" s="50"/>
      <c r="L97" s="43" t="s">
        <v>23</v>
      </c>
      <c r="M97" s="76" t="s">
        <v>23</v>
      </c>
      <c r="N97" s="52" t="s">
        <v>179</v>
      </c>
      <c r="O97" s="135" t="s">
        <v>25</v>
      </c>
      <c r="P97" s="137" t="s">
        <v>34</v>
      </c>
    </row>
    <row r="98" spans="1:16">
      <c r="A98" s="44" t="s">
        <v>218</v>
      </c>
      <c r="B98" s="45" t="s">
        <v>219</v>
      </c>
      <c r="C98" s="46">
        <v>1</v>
      </c>
      <c r="D98" s="47" t="s">
        <v>21</v>
      </c>
      <c r="E98" s="62" t="s">
        <v>23</v>
      </c>
      <c r="F98" s="118"/>
      <c r="G98" s="148"/>
      <c r="H98" s="50">
        <v>0</v>
      </c>
      <c r="I98" s="50"/>
      <c r="J98" s="50"/>
      <c r="K98" s="50"/>
      <c r="L98" s="43" t="s">
        <v>23</v>
      </c>
      <c r="M98" s="76" t="s">
        <v>23</v>
      </c>
      <c r="N98" s="52" t="s">
        <v>179</v>
      </c>
      <c r="O98" s="135" t="s">
        <v>25</v>
      </c>
      <c r="P98" s="137" t="s">
        <v>34</v>
      </c>
    </row>
    <row r="99" spans="1:16">
      <c r="A99" s="83" t="s">
        <v>220</v>
      </c>
      <c r="B99" s="84" t="s">
        <v>221</v>
      </c>
      <c r="C99" s="86">
        <v>1</v>
      </c>
      <c r="D99" s="87" t="s">
        <v>21</v>
      </c>
      <c r="E99" s="129" t="s">
        <v>220</v>
      </c>
      <c r="F99" s="88">
        <v>1332.5</v>
      </c>
      <c r="G99" s="121">
        <f>rv_mba_hg</f>
        <v>0.18</v>
      </c>
      <c r="H99" s="89">
        <f t="shared" ref="H99" si="12">F99-(F99*G99)</f>
        <v>1092.6500000000001</v>
      </c>
      <c r="I99" s="89" t="s">
        <v>132</v>
      </c>
      <c r="J99" s="89" t="e">
        <f>mba13_3pl</f>
        <v>#REF!</v>
      </c>
      <c r="K99" s="85" t="e">
        <f>H99+J99</f>
        <v>#REF!</v>
      </c>
      <c r="L99" s="43" t="s">
        <v>23</v>
      </c>
      <c r="M99" s="76">
        <v>0.3</v>
      </c>
      <c r="N99" s="40" t="s">
        <v>222</v>
      </c>
      <c r="O99" s="135" t="s">
        <v>25</v>
      </c>
      <c r="P99" s="41" t="s">
        <v>26</v>
      </c>
    </row>
    <row r="100" spans="1:16">
      <c r="A100" s="44" t="s">
        <v>223</v>
      </c>
      <c r="B100" s="45" t="s">
        <v>224</v>
      </c>
      <c r="C100" s="46">
        <v>1</v>
      </c>
      <c r="D100" s="47" t="s">
        <v>21</v>
      </c>
      <c r="E100" s="62" t="s">
        <v>23</v>
      </c>
      <c r="F100" s="118">
        <v>200</v>
      </c>
      <c r="G100" s="123">
        <f>rv_mba_hg_cto</f>
        <v>0.13</v>
      </c>
      <c r="H100" s="50">
        <f>F100-(F100*G100)</f>
        <v>174</v>
      </c>
      <c r="I100" s="50"/>
      <c r="J100" s="50"/>
      <c r="K100" s="50"/>
      <c r="L100" s="43" t="s">
        <v>23</v>
      </c>
      <c r="M100" s="76" t="s">
        <v>23</v>
      </c>
      <c r="N100" s="52" t="s">
        <v>222</v>
      </c>
      <c r="O100" s="135" t="s">
        <v>25</v>
      </c>
      <c r="P100" s="137" t="s">
        <v>34</v>
      </c>
    </row>
    <row r="101" spans="1:16">
      <c r="A101" s="44" t="s">
        <v>225</v>
      </c>
      <c r="B101" s="45" t="s">
        <v>226</v>
      </c>
      <c r="C101" s="46">
        <v>1</v>
      </c>
      <c r="D101" s="47" t="s">
        <v>21</v>
      </c>
      <c r="E101" s="62" t="s">
        <v>23</v>
      </c>
      <c r="F101" s="118">
        <v>208.33</v>
      </c>
      <c r="G101" s="123">
        <f>rv_mba_hg_cto</f>
        <v>0.13</v>
      </c>
      <c r="H101" s="50">
        <f>F101-(F101*G101)</f>
        <v>181.24710000000002</v>
      </c>
      <c r="I101" s="50"/>
      <c r="J101" s="50"/>
      <c r="K101" s="50"/>
      <c r="L101" s="43" t="s">
        <v>23</v>
      </c>
      <c r="M101" s="76" t="s">
        <v>23</v>
      </c>
      <c r="N101" s="52" t="s">
        <v>222</v>
      </c>
      <c r="O101" s="135" t="s">
        <v>25</v>
      </c>
      <c r="P101" s="137" t="s">
        <v>34</v>
      </c>
    </row>
    <row r="102" spans="1:16">
      <c r="A102" s="44" t="s">
        <v>227</v>
      </c>
      <c r="B102" s="45" t="s">
        <v>228</v>
      </c>
      <c r="C102" s="46">
        <v>1</v>
      </c>
      <c r="D102" s="47" t="s">
        <v>21</v>
      </c>
      <c r="E102" s="62" t="s">
        <v>23</v>
      </c>
      <c r="F102" s="161">
        <v>937.5</v>
      </c>
      <c r="G102" s="123">
        <f>rv_mba_hg_cto</f>
        <v>0.13</v>
      </c>
      <c r="H102" s="50">
        <f>F102-(F102*G102)</f>
        <v>815.625</v>
      </c>
      <c r="I102" s="50"/>
      <c r="J102" s="50"/>
      <c r="K102" s="50"/>
      <c r="L102" s="43" t="s">
        <v>23</v>
      </c>
      <c r="M102" s="76" t="s">
        <v>23</v>
      </c>
      <c r="N102" s="52" t="s">
        <v>222</v>
      </c>
      <c r="O102" s="135" t="s">
        <v>25</v>
      </c>
      <c r="P102" s="137" t="s">
        <v>34</v>
      </c>
    </row>
    <row r="103" spans="1:16">
      <c r="A103" s="44" t="s">
        <v>229</v>
      </c>
      <c r="B103" s="45" t="s">
        <v>230</v>
      </c>
      <c r="C103" s="46">
        <v>1</v>
      </c>
      <c r="D103" s="47" t="s">
        <v>21</v>
      </c>
      <c r="E103" s="62" t="s">
        <v>23</v>
      </c>
      <c r="F103" s="118"/>
      <c r="G103" s="123">
        <f>rv_mba_hg_cto</f>
        <v>0.13</v>
      </c>
      <c r="H103" s="50">
        <v>0</v>
      </c>
      <c r="I103" s="50"/>
      <c r="J103" s="50"/>
      <c r="K103" s="50"/>
      <c r="L103" s="43" t="s">
        <v>23</v>
      </c>
      <c r="M103" s="76" t="s">
        <v>23</v>
      </c>
      <c r="N103" s="52" t="s">
        <v>222</v>
      </c>
      <c r="O103" s="135" t="s">
        <v>25</v>
      </c>
      <c r="P103" s="137" t="s">
        <v>34</v>
      </c>
    </row>
    <row r="104" spans="1:16">
      <c r="A104" s="44" t="s">
        <v>231</v>
      </c>
      <c r="B104" s="45" t="s">
        <v>232</v>
      </c>
      <c r="C104" s="46">
        <v>1</v>
      </c>
      <c r="D104" s="47" t="s">
        <v>21</v>
      </c>
      <c r="E104" s="62" t="s">
        <v>23</v>
      </c>
      <c r="F104" s="118"/>
      <c r="G104" s="148"/>
      <c r="H104" s="50">
        <v>0</v>
      </c>
      <c r="I104" s="50"/>
      <c r="J104" s="50"/>
      <c r="K104" s="50"/>
      <c r="L104" s="43" t="s">
        <v>23</v>
      </c>
      <c r="M104" s="76" t="s">
        <v>23</v>
      </c>
      <c r="N104" s="52" t="s">
        <v>222</v>
      </c>
      <c r="O104" s="135" t="s">
        <v>25</v>
      </c>
      <c r="P104" s="137" t="s">
        <v>34</v>
      </c>
    </row>
    <row r="105" spans="1:16">
      <c r="A105" s="83" t="s">
        <v>233</v>
      </c>
      <c r="B105" s="84" t="s">
        <v>234</v>
      </c>
      <c r="C105" s="86">
        <v>1</v>
      </c>
      <c r="D105" s="87" t="s">
        <v>21</v>
      </c>
      <c r="E105" s="129" t="s">
        <v>233</v>
      </c>
      <c r="F105" s="88">
        <v>1332.5</v>
      </c>
      <c r="G105" s="121">
        <f>rv_mba_hg</f>
        <v>0.18</v>
      </c>
      <c r="H105" s="89">
        <f t="shared" ref="H105" si="13">F105-(F105*G105)</f>
        <v>1092.6500000000001</v>
      </c>
      <c r="I105" s="89" t="s">
        <v>132</v>
      </c>
      <c r="J105" s="89" t="e">
        <f>mba13_3pl</f>
        <v>#REF!</v>
      </c>
      <c r="K105" s="85" t="e">
        <f>H105+J105</f>
        <v>#REF!</v>
      </c>
      <c r="L105" s="43" t="s">
        <v>23</v>
      </c>
      <c r="M105" s="76">
        <v>0.3</v>
      </c>
      <c r="N105" s="40" t="s">
        <v>222</v>
      </c>
      <c r="O105" s="135" t="s">
        <v>25</v>
      </c>
      <c r="P105" s="41" t="s">
        <v>26</v>
      </c>
    </row>
    <row r="106" spans="1:16">
      <c r="A106" s="44" t="s">
        <v>235</v>
      </c>
      <c r="B106" s="45" t="s">
        <v>236</v>
      </c>
      <c r="C106" s="46">
        <v>1</v>
      </c>
      <c r="D106" s="47" t="s">
        <v>21</v>
      </c>
      <c r="E106" s="62" t="s">
        <v>23</v>
      </c>
      <c r="F106" s="118">
        <v>200</v>
      </c>
      <c r="G106" s="123">
        <f>rv_mba_hg_cto</f>
        <v>0.13</v>
      </c>
      <c r="H106" s="50">
        <f>F106-(F106*G106)</f>
        <v>174</v>
      </c>
      <c r="I106" s="50"/>
      <c r="J106" s="50"/>
      <c r="K106" s="50"/>
      <c r="L106" s="43" t="s">
        <v>23</v>
      </c>
      <c r="M106" s="76" t="s">
        <v>23</v>
      </c>
      <c r="N106" s="52" t="s">
        <v>222</v>
      </c>
      <c r="O106" s="135" t="s">
        <v>25</v>
      </c>
      <c r="P106" s="137" t="s">
        <v>34</v>
      </c>
    </row>
    <row r="107" spans="1:16">
      <c r="A107" s="44" t="s">
        <v>237</v>
      </c>
      <c r="B107" s="45" t="s">
        <v>238</v>
      </c>
      <c r="C107" s="46">
        <v>1</v>
      </c>
      <c r="D107" s="47" t="s">
        <v>21</v>
      </c>
      <c r="E107" s="62" t="s">
        <v>23</v>
      </c>
      <c r="F107" s="118">
        <v>208.33</v>
      </c>
      <c r="G107" s="123">
        <f>rv_mba_hg_cto</f>
        <v>0.13</v>
      </c>
      <c r="H107" s="50">
        <f>F107-(F107*G107)</f>
        <v>181.24710000000002</v>
      </c>
      <c r="I107" s="50"/>
      <c r="J107" s="50"/>
      <c r="K107" s="50"/>
      <c r="L107" s="43" t="s">
        <v>23</v>
      </c>
      <c r="M107" s="76" t="s">
        <v>23</v>
      </c>
      <c r="N107" s="52" t="s">
        <v>222</v>
      </c>
      <c r="O107" s="135" t="s">
        <v>25</v>
      </c>
      <c r="P107" s="137" t="s">
        <v>34</v>
      </c>
    </row>
    <row r="108" spans="1:16">
      <c r="A108" s="44" t="s">
        <v>239</v>
      </c>
      <c r="B108" s="45" t="s">
        <v>240</v>
      </c>
      <c r="C108" s="46">
        <v>1</v>
      </c>
      <c r="D108" s="47" t="s">
        <v>21</v>
      </c>
      <c r="E108" s="62" t="s">
        <v>23</v>
      </c>
      <c r="F108" s="161">
        <v>937.5</v>
      </c>
      <c r="G108" s="123">
        <f>rv_mba_hg_cto</f>
        <v>0.13</v>
      </c>
      <c r="H108" s="50">
        <f>F108-(F108*G108)</f>
        <v>815.625</v>
      </c>
      <c r="I108" s="50"/>
      <c r="J108" s="50"/>
      <c r="K108" s="50"/>
      <c r="L108" s="43" t="s">
        <v>23</v>
      </c>
      <c r="M108" s="76" t="s">
        <v>23</v>
      </c>
      <c r="N108" s="52" t="s">
        <v>222</v>
      </c>
      <c r="O108" s="135" t="s">
        <v>25</v>
      </c>
      <c r="P108" s="137" t="s">
        <v>34</v>
      </c>
    </row>
    <row r="109" spans="1:16">
      <c r="A109" s="44" t="s">
        <v>241</v>
      </c>
      <c r="B109" s="45" t="s">
        <v>242</v>
      </c>
      <c r="C109" s="46">
        <v>1</v>
      </c>
      <c r="D109" s="47" t="s">
        <v>21</v>
      </c>
      <c r="E109" s="62" t="s">
        <v>23</v>
      </c>
      <c r="F109" s="118"/>
      <c r="G109" s="148"/>
      <c r="H109" s="50">
        <v>0</v>
      </c>
      <c r="I109" s="50"/>
      <c r="J109" s="50"/>
      <c r="K109" s="50"/>
      <c r="L109" s="43" t="s">
        <v>23</v>
      </c>
      <c r="M109" s="76" t="s">
        <v>23</v>
      </c>
      <c r="N109" s="52" t="s">
        <v>222</v>
      </c>
      <c r="O109" s="135" t="s">
        <v>25</v>
      </c>
      <c r="P109" s="137" t="s">
        <v>34</v>
      </c>
    </row>
    <row r="110" spans="1:16">
      <c r="A110" s="44" t="s">
        <v>243</v>
      </c>
      <c r="B110" s="45" t="s">
        <v>244</v>
      </c>
      <c r="C110" s="46">
        <v>1</v>
      </c>
      <c r="D110" s="47" t="s">
        <v>21</v>
      </c>
      <c r="E110" s="62" t="s">
        <v>23</v>
      </c>
      <c r="F110" s="118"/>
      <c r="G110" s="148"/>
      <c r="H110" s="50">
        <v>0</v>
      </c>
      <c r="I110" s="50"/>
      <c r="J110" s="50"/>
      <c r="K110" s="50"/>
      <c r="L110" s="43" t="s">
        <v>23</v>
      </c>
      <c r="M110" s="76" t="s">
        <v>23</v>
      </c>
      <c r="N110" s="52" t="s">
        <v>222</v>
      </c>
      <c r="O110" s="135" t="s">
        <v>25</v>
      </c>
      <c r="P110" s="137" t="s">
        <v>34</v>
      </c>
    </row>
    <row r="111" spans="1:16">
      <c r="A111" s="83" t="s">
        <v>245</v>
      </c>
      <c r="B111" s="84" t="s">
        <v>246</v>
      </c>
      <c r="C111" s="86">
        <v>1</v>
      </c>
      <c r="D111" s="87" t="s">
        <v>21</v>
      </c>
      <c r="E111" s="129" t="s">
        <v>245</v>
      </c>
      <c r="F111" s="88">
        <v>1332.5</v>
      </c>
      <c r="G111" s="121">
        <f>rv_mba_hg</f>
        <v>0.18</v>
      </c>
      <c r="H111" s="89">
        <f t="shared" ref="H111" si="14">F111-(F111*G111)</f>
        <v>1092.6500000000001</v>
      </c>
      <c r="I111" s="89" t="s">
        <v>132</v>
      </c>
      <c r="J111" s="89" t="e">
        <f>mba13_3pl</f>
        <v>#REF!</v>
      </c>
      <c r="K111" s="85" t="e">
        <f>H111+J111</f>
        <v>#REF!</v>
      </c>
      <c r="L111" s="43" t="s">
        <v>23</v>
      </c>
      <c r="M111" s="76">
        <v>0.3</v>
      </c>
      <c r="N111" s="40" t="s">
        <v>222</v>
      </c>
      <c r="O111" s="135" t="s">
        <v>25</v>
      </c>
      <c r="P111" s="41" t="s">
        <v>26</v>
      </c>
    </row>
    <row r="112" spans="1:16">
      <c r="A112" s="44" t="s">
        <v>247</v>
      </c>
      <c r="B112" s="45" t="s">
        <v>248</v>
      </c>
      <c r="C112" s="46">
        <v>1</v>
      </c>
      <c r="D112" s="47" t="s">
        <v>21</v>
      </c>
      <c r="E112" s="62" t="s">
        <v>23</v>
      </c>
      <c r="F112" s="118">
        <v>200</v>
      </c>
      <c r="G112" s="123">
        <f>rv_mba_hg_cto</f>
        <v>0.13</v>
      </c>
      <c r="H112" s="50">
        <f>F112-(F112*G112)</f>
        <v>174</v>
      </c>
      <c r="I112" s="50"/>
      <c r="J112" s="50"/>
      <c r="K112" s="50"/>
      <c r="L112" s="43" t="s">
        <v>23</v>
      </c>
      <c r="M112" s="76" t="s">
        <v>23</v>
      </c>
      <c r="N112" s="52" t="s">
        <v>222</v>
      </c>
      <c r="O112" s="135" t="s">
        <v>25</v>
      </c>
      <c r="P112" s="137" t="s">
        <v>34</v>
      </c>
    </row>
    <row r="113" spans="1:16">
      <c r="A113" s="44" t="s">
        <v>249</v>
      </c>
      <c r="B113" s="45" t="s">
        <v>250</v>
      </c>
      <c r="C113" s="46">
        <v>1</v>
      </c>
      <c r="D113" s="47" t="s">
        <v>21</v>
      </c>
      <c r="E113" s="62" t="s">
        <v>23</v>
      </c>
      <c r="F113" s="118">
        <v>208.33</v>
      </c>
      <c r="G113" s="123">
        <f>rv_mba_hg_cto</f>
        <v>0.13</v>
      </c>
      <c r="H113" s="50">
        <f>F113-(F113*G113)</f>
        <v>181.24710000000002</v>
      </c>
      <c r="I113" s="50"/>
      <c r="J113" s="50"/>
      <c r="K113" s="50"/>
      <c r="L113" s="43" t="s">
        <v>23</v>
      </c>
      <c r="M113" s="76" t="s">
        <v>23</v>
      </c>
      <c r="N113" s="52" t="s">
        <v>222</v>
      </c>
      <c r="O113" s="135" t="s">
        <v>25</v>
      </c>
      <c r="P113" s="137" t="s">
        <v>34</v>
      </c>
    </row>
    <row r="114" spans="1:16">
      <c r="A114" s="44" t="s">
        <v>251</v>
      </c>
      <c r="B114" s="45" t="s">
        <v>252</v>
      </c>
      <c r="C114" s="46">
        <v>1</v>
      </c>
      <c r="D114" s="47" t="s">
        <v>21</v>
      </c>
      <c r="E114" s="62" t="s">
        <v>23</v>
      </c>
      <c r="F114" s="161">
        <v>937.5</v>
      </c>
      <c r="G114" s="123">
        <f>rv_mba_hg_cto</f>
        <v>0.13</v>
      </c>
      <c r="H114" s="50">
        <f>F114-(F114*G114)</f>
        <v>815.625</v>
      </c>
      <c r="I114" s="50"/>
      <c r="J114" s="50"/>
      <c r="K114" s="50"/>
      <c r="L114" s="43" t="s">
        <v>23</v>
      </c>
      <c r="M114" s="76" t="s">
        <v>23</v>
      </c>
      <c r="N114" s="52" t="s">
        <v>222</v>
      </c>
      <c r="O114" s="135" t="s">
        <v>25</v>
      </c>
      <c r="P114" s="137" t="s">
        <v>34</v>
      </c>
    </row>
    <row r="115" spans="1:16">
      <c r="A115" s="44" t="s">
        <v>253</v>
      </c>
      <c r="B115" s="45" t="s">
        <v>254</v>
      </c>
      <c r="C115" s="46">
        <v>1</v>
      </c>
      <c r="D115" s="47" t="s">
        <v>21</v>
      </c>
      <c r="E115" s="62" t="s">
        <v>23</v>
      </c>
      <c r="F115" s="118"/>
      <c r="G115" s="148"/>
      <c r="H115" s="50">
        <v>0</v>
      </c>
      <c r="I115" s="50"/>
      <c r="J115" s="50"/>
      <c r="K115" s="50"/>
      <c r="L115" s="43" t="s">
        <v>23</v>
      </c>
      <c r="M115" s="76" t="s">
        <v>23</v>
      </c>
      <c r="N115" s="52" t="s">
        <v>222</v>
      </c>
      <c r="O115" s="135" t="s">
        <v>25</v>
      </c>
      <c r="P115" s="137" t="s">
        <v>34</v>
      </c>
    </row>
    <row r="116" spans="1:16">
      <c r="A116" s="44" t="s">
        <v>255</v>
      </c>
      <c r="B116" s="45" t="s">
        <v>256</v>
      </c>
      <c r="C116" s="46">
        <v>1</v>
      </c>
      <c r="D116" s="47" t="s">
        <v>21</v>
      </c>
      <c r="E116" s="62" t="s">
        <v>23</v>
      </c>
      <c r="F116" s="118"/>
      <c r="G116" s="148"/>
      <c r="H116" s="50">
        <v>0</v>
      </c>
      <c r="I116" s="50"/>
      <c r="J116" s="50"/>
      <c r="K116" s="50"/>
      <c r="L116" s="43" t="s">
        <v>23</v>
      </c>
      <c r="M116" s="76" t="s">
        <v>23</v>
      </c>
      <c r="N116" s="52" t="s">
        <v>222</v>
      </c>
      <c r="O116" s="135" t="s">
        <v>25</v>
      </c>
      <c r="P116" s="137" t="s">
        <v>34</v>
      </c>
    </row>
    <row r="117" spans="1:16">
      <c r="A117" s="44" t="s">
        <v>257</v>
      </c>
      <c r="B117" s="45" t="s">
        <v>258</v>
      </c>
      <c r="C117" s="46">
        <v>1</v>
      </c>
      <c r="D117" s="54" t="s">
        <v>21</v>
      </c>
      <c r="E117" s="62" t="s">
        <v>257</v>
      </c>
      <c r="F117" s="118">
        <v>82.5</v>
      </c>
      <c r="G117" s="123">
        <f t="shared" ref="G117:G125" si="15">rv_apple_acc_mac</f>
        <v>0.17</v>
      </c>
      <c r="H117" s="50">
        <f t="shared" ref="H117:H142" si="16">F117-(F117*G117)</f>
        <v>68.474999999999994</v>
      </c>
      <c r="I117" s="50"/>
      <c r="J117" s="50"/>
      <c r="K117" s="50"/>
      <c r="L117" s="43" t="s">
        <v>23</v>
      </c>
      <c r="M117" s="76">
        <v>0.05</v>
      </c>
      <c r="N117" s="57" t="s">
        <v>259</v>
      </c>
      <c r="O117" s="136" t="s">
        <v>260</v>
      </c>
      <c r="P117" s="41" t="s">
        <v>261</v>
      </c>
    </row>
    <row r="118" spans="1:16">
      <c r="A118" s="44" t="s">
        <v>262</v>
      </c>
      <c r="B118" s="45" t="s">
        <v>263</v>
      </c>
      <c r="C118" s="46">
        <v>1</v>
      </c>
      <c r="D118" s="54" t="s">
        <v>21</v>
      </c>
      <c r="E118" s="62" t="s">
        <v>262</v>
      </c>
      <c r="F118" s="118">
        <v>82.5</v>
      </c>
      <c r="G118" s="123">
        <f t="shared" si="15"/>
        <v>0.17</v>
      </c>
      <c r="H118" s="50">
        <f t="shared" ref="H118:H119" si="17">F118-(F118*G118)</f>
        <v>68.474999999999994</v>
      </c>
      <c r="I118" s="50"/>
      <c r="J118" s="50"/>
      <c r="K118" s="50"/>
      <c r="L118" s="43" t="s">
        <v>23</v>
      </c>
      <c r="M118" s="76">
        <v>0.05</v>
      </c>
      <c r="N118" s="57" t="s">
        <v>259</v>
      </c>
      <c r="O118" s="136" t="s">
        <v>260</v>
      </c>
      <c r="P118" s="41" t="s">
        <v>261</v>
      </c>
    </row>
    <row r="119" spans="1:16">
      <c r="A119" s="44" t="s">
        <v>264</v>
      </c>
      <c r="B119" s="45" t="s">
        <v>265</v>
      </c>
      <c r="C119" s="46">
        <v>1</v>
      </c>
      <c r="D119" s="54" t="s">
        <v>21</v>
      </c>
      <c r="E119" s="62" t="s">
        <v>264</v>
      </c>
      <c r="F119" s="118">
        <v>82.5</v>
      </c>
      <c r="G119" s="123">
        <f t="shared" si="15"/>
        <v>0.17</v>
      </c>
      <c r="H119" s="50">
        <f t="shared" si="17"/>
        <v>68.474999999999994</v>
      </c>
      <c r="I119" s="50"/>
      <c r="J119" s="50"/>
      <c r="K119" s="50"/>
      <c r="L119" s="43" t="s">
        <v>23</v>
      </c>
      <c r="M119" s="76">
        <v>0.05</v>
      </c>
      <c r="N119" s="57" t="s">
        <v>259</v>
      </c>
      <c r="O119" s="136" t="s">
        <v>260</v>
      </c>
      <c r="P119" s="41" t="s">
        <v>261</v>
      </c>
    </row>
    <row r="120" spans="1:16">
      <c r="A120" s="44" t="s">
        <v>266</v>
      </c>
      <c r="B120" s="45" t="s">
        <v>267</v>
      </c>
      <c r="C120" s="46">
        <v>1</v>
      </c>
      <c r="D120" s="59" t="s">
        <v>21</v>
      </c>
      <c r="E120" s="117" t="s">
        <v>266</v>
      </c>
      <c r="F120" s="118">
        <v>124.17</v>
      </c>
      <c r="G120" s="123">
        <f t="shared" si="15"/>
        <v>0.17</v>
      </c>
      <c r="H120" s="61">
        <f t="shared" si="16"/>
        <v>103.0611</v>
      </c>
      <c r="I120" s="50"/>
      <c r="J120" s="78"/>
      <c r="K120" s="79"/>
      <c r="L120" s="43" t="s">
        <v>23</v>
      </c>
      <c r="M120" s="76">
        <v>0.05</v>
      </c>
      <c r="N120" s="57" t="s">
        <v>259</v>
      </c>
      <c r="O120" s="135" t="s">
        <v>260</v>
      </c>
      <c r="P120" s="41" t="s">
        <v>261</v>
      </c>
    </row>
    <row r="121" spans="1:16">
      <c r="A121" s="44" t="s">
        <v>268</v>
      </c>
      <c r="B121" s="45" t="s">
        <v>269</v>
      </c>
      <c r="C121" s="46">
        <v>1</v>
      </c>
      <c r="D121" s="59" t="s">
        <v>21</v>
      </c>
      <c r="E121" s="117" t="s">
        <v>268</v>
      </c>
      <c r="F121" s="118">
        <v>124.17</v>
      </c>
      <c r="G121" s="123">
        <f t="shared" si="15"/>
        <v>0.17</v>
      </c>
      <c r="H121" s="61">
        <f t="shared" si="16"/>
        <v>103.0611</v>
      </c>
      <c r="I121" s="50"/>
      <c r="J121" s="78"/>
      <c r="K121" s="79"/>
      <c r="L121" s="43" t="s">
        <v>23</v>
      </c>
      <c r="M121" s="76">
        <v>0.05</v>
      </c>
      <c r="N121" s="57" t="s">
        <v>259</v>
      </c>
      <c r="O121" s="135" t="s">
        <v>260</v>
      </c>
      <c r="P121" s="41" t="s">
        <v>261</v>
      </c>
    </row>
    <row r="122" spans="1:16">
      <c r="A122" s="44" t="s">
        <v>270</v>
      </c>
      <c r="B122" s="45" t="s">
        <v>271</v>
      </c>
      <c r="C122" s="46">
        <v>1</v>
      </c>
      <c r="D122" s="59" t="s">
        <v>21</v>
      </c>
      <c r="E122" s="117" t="s">
        <v>270</v>
      </c>
      <c r="F122" s="118">
        <v>124.17</v>
      </c>
      <c r="G122" s="123">
        <f t="shared" si="15"/>
        <v>0.17</v>
      </c>
      <c r="H122" s="61">
        <f t="shared" si="16"/>
        <v>103.0611</v>
      </c>
      <c r="I122" s="50"/>
      <c r="J122" s="78"/>
      <c r="K122" s="79"/>
      <c r="L122" s="43" t="s">
        <v>23</v>
      </c>
      <c r="M122" s="76">
        <v>0.05</v>
      </c>
      <c r="N122" s="57" t="s">
        <v>259</v>
      </c>
      <c r="O122" s="135" t="s">
        <v>260</v>
      </c>
      <c r="P122" s="41" t="s">
        <v>261</v>
      </c>
    </row>
    <row r="123" spans="1:16">
      <c r="A123" s="44" t="s">
        <v>272</v>
      </c>
      <c r="B123" s="45" t="s">
        <v>273</v>
      </c>
      <c r="C123" s="55">
        <v>1</v>
      </c>
      <c r="D123" s="47" t="s">
        <v>21</v>
      </c>
      <c r="E123" s="62" t="s">
        <v>272</v>
      </c>
      <c r="F123" s="118">
        <v>74.17</v>
      </c>
      <c r="G123" s="123">
        <f t="shared" si="15"/>
        <v>0.17</v>
      </c>
      <c r="H123" s="50">
        <f t="shared" si="16"/>
        <v>61.561099999999996</v>
      </c>
      <c r="I123" s="50"/>
      <c r="J123" s="78"/>
      <c r="K123" s="79"/>
      <c r="L123" s="43" t="s">
        <v>23</v>
      </c>
      <c r="M123" s="76">
        <v>0.05</v>
      </c>
      <c r="N123" s="57" t="s">
        <v>259</v>
      </c>
      <c r="O123" s="135" t="s">
        <v>260</v>
      </c>
      <c r="P123" s="41" t="s">
        <v>261</v>
      </c>
    </row>
    <row r="124" spans="1:16">
      <c r="A124" s="44" t="s">
        <v>274</v>
      </c>
      <c r="B124" s="45" t="s">
        <v>275</v>
      </c>
      <c r="C124" s="46">
        <v>1</v>
      </c>
      <c r="D124" s="54" t="s">
        <v>21</v>
      </c>
      <c r="E124" s="62" t="s">
        <v>274</v>
      </c>
      <c r="F124" s="118">
        <v>70.83</v>
      </c>
      <c r="G124" s="123">
        <f t="shared" si="15"/>
        <v>0.17</v>
      </c>
      <c r="H124" s="50">
        <f t="shared" si="16"/>
        <v>58.788899999999998</v>
      </c>
      <c r="I124" s="50"/>
      <c r="J124" s="50"/>
      <c r="K124" s="50"/>
      <c r="L124" s="43" t="s">
        <v>23</v>
      </c>
      <c r="M124" s="76">
        <v>0.02</v>
      </c>
      <c r="N124" s="57" t="s">
        <v>259</v>
      </c>
      <c r="O124" s="136" t="s">
        <v>260</v>
      </c>
      <c r="P124" s="41" t="s">
        <v>261</v>
      </c>
    </row>
    <row r="125" spans="1:16">
      <c r="A125" s="44" t="s">
        <v>276</v>
      </c>
      <c r="B125" s="45" t="s">
        <v>277</v>
      </c>
      <c r="C125" s="46">
        <v>1</v>
      </c>
      <c r="D125" s="59" t="s">
        <v>21</v>
      </c>
      <c r="E125" s="117" t="s">
        <v>276</v>
      </c>
      <c r="F125" s="118">
        <v>124.17</v>
      </c>
      <c r="G125" s="123">
        <f t="shared" si="15"/>
        <v>0.17</v>
      </c>
      <c r="H125" s="61">
        <f t="shared" si="16"/>
        <v>103.0611</v>
      </c>
      <c r="I125" s="50"/>
      <c r="J125" s="78"/>
      <c r="K125" s="79"/>
      <c r="L125" s="43" t="s">
        <v>23</v>
      </c>
      <c r="M125" s="76">
        <v>0.02</v>
      </c>
      <c r="N125" s="57" t="s">
        <v>259</v>
      </c>
      <c r="O125" s="135" t="s">
        <v>260</v>
      </c>
      <c r="P125" s="41" t="s">
        <v>261</v>
      </c>
    </row>
    <row r="126" spans="1:16">
      <c r="A126" s="53"/>
      <c r="B126" s="45"/>
      <c r="C126" s="46"/>
      <c r="D126" s="54"/>
      <c r="E126" s="62"/>
      <c r="F126" s="118"/>
      <c r="G126" s="123"/>
      <c r="H126" s="50"/>
      <c r="I126" s="50"/>
      <c r="J126" s="50"/>
      <c r="K126" s="50"/>
      <c r="L126" s="43"/>
      <c r="M126" s="76"/>
      <c r="N126" s="52"/>
      <c r="O126" s="135"/>
      <c r="P126" s="41"/>
    </row>
    <row r="127" spans="1:16">
      <c r="A127" s="44" t="s">
        <v>279</v>
      </c>
      <c r="B127" s="45" t="s">
        <v>280</v>
      </c>
      <c r="C127" s="46">
        <v>1</v>
      </c>
      <c r="D127" s="54" t="s">
        <v>281</v>
      </c>
      <c r="E127" s="62" t="s">
        <v>279</v>
      </c>
      <c r="F127" s="118">
        <v>60</v>
      </c>
      <c r="G127" s="123">
        <f t="shared" ref="G127:G135" si="18">rv_20</f>
        <v>0.2</v>
      </c>
      <c r="H127" s="50">
        <f t="shared" si="16"/>
        <v>48</v>
      </c>
      <c r="I127" s="50"/>
      <c r="J127" s="50"/>
      <c r="K127" s="50"/>
      <c r="L127" s="43" t="s">
        <v>23</v>
      </c>
      <c r="M127" s="76" t="s">
        <v>23</v>
      </c>
      <c r="N127" s="57" t="s">
        <v>259</v>
      </c>
      <c r="O127" s="136" t="s">
        <v>260</v>
      </c>
      <c r="P127" s="41" t="s">
        <v>261</v>
      </c>
    </row>
    <row r="128" spans="1:16">
      <c r="A128" s="44" t="s">
        <v>282</v>
      </c>
      <c r="B128" s="45" t="s">
        <v>283</v>
      </c>
      <c r="C128" s="55">
        <v>1</v>
      </c>
      <c r="D128" s="47" t="s">
        <v>284</v>
      </c>
      <c r="E128" s="62" t="s">
        <v>282</v>
      </c>
      <c r="F128" s="118">
        <v>29.99</v>
      </c>
      <c r="G128" s="123">
        <f t="shared" si="18"/>
        <v>0.2</v>
      </c>
      <c r="H128" s="50">
        <f t="shared" si="16"/>
        <v>23.991999999999997</v>
      </c>
      <c r="I128" s="50"/>
      <c r="J128" s="50"/>
      <c r="K128" s="50"/>
      <c r="L128" s="43" t="s">
        <v>23</v>
      </c>
      <c r="M128" s="76" t="s">
        <v>23</v>
      </c>
      <c r="N128" s="57" t="s">
        <v>259</v>
      </c>
      <c r="O128" s="136" t="s">
        <v>260</v>
      </c>
      <c r="P128" s="41" t="s">
        <v>261</v>
      </c>
    </row>
    <row r="129" spans="1:16">
      <c r="A129" s="44" t="s">
        <v>285</v>
      </c>
      <c r="B129" s="45" t="s">
        <v>286</v>
      </c>
      <c r="C129" s="55">
        <v>1</v>
      </c>
      <c r="D129" s="47" t="s">
        <v>284</v>
      </c>
      <c r="E129" s="62" t="s">
        <v>285</v>
      </c>
      <c r="F129" s="118">
        <v>29.17</v>
      </c>
      <c r="G129" s="123">
        <f t="shared" si="18"/>
        <v>0.2</v>
      </c>
      <c r="H129" s="50">
        <f t="shared" si="16"/>
        <v>23.336000000000002</v>
      </c>
      <c r="I129" s="50"/>
      <c r="J129" s="50"/>
      <c r="K129" s="50"/>
      <c r="L129" s="43" t="s">
        <v>23</v>
      </c>
      <c r="M129" s="76" t="s">
        <v>23</v>
      </c>
      <c r="N129" s="57" t="s">
        <v>259</v>
      </c>
      <c r="O129" s="136" t="s">
        <v>260</v>
      </c>
      <c r="P129" s="41" t="s">
        <v>261</v>
      </c>
    </row>
    <row r="130" spans="1:16">
      <c r="A130" s="44" t="s">
        <v>287</v>
      </c>
      <c r="B130" s="45" t="s">
        <v>288</v>
      </c>
      <c r="C130" s="46">
        <v>1</v>
      </c>
      <c r="D130" s="54" t="s">
        <v>284</v>
      </c>
      <c r="E130" s="62" t="s">
        <v>287</v>
      </c>
      <c r="F130" s="118">
        <v>80</v>
      </c>
      <c r="G130" s="123">
        <f t="shared" si="18"/>
        <v>0.2</v>
      </c>
      <c r="H130" s="50">
        <f t="shared" si="16"/>
        <v>64</v>
      </c>
      <c r="I130" s="50"/>
      <c r="J130" s="50"/>
      <c r="K130" s="50"/>
      <c r="L130" s="43" t="s">
        <v>23</v>
      </c>
      <c r="M130" s="76" t="s">
        <v>23</v>
      </c>
      <c r="N130" s="57" t="s">
        <v>259</v>
      </c>
      <c r="O130" s="136" t="s">
        <v>260</v>
      </c>
      <c r="P130" s="41" t="s">
        <v>261</v>
      </c>
    </row>
    <row r="131" spans="1:16">
      <c r="A131" s="44" t="s">
        <v>289</v>
      </c>
      <c r="B131" s="45" t="s">
        <v>290</v>
      </c>
      <c r="C131" s="46">
        <v>1</v>
      </c>
      <c r="D131" s="59" t="s">
        <v>291</v>
      </c>
      <c r="E131" s="117" t="s">
        <v>289</v>
      </c>
      <c r="F131" s="118">
        <v>66.66</v>
      </c>
      <c r="G131" s="123">
        <f t="shared" si="18"/>
        <v>0.2</v>
      </c>
      <c r="H131" s="61">
        <f t="shared" si="16"/>
        <v>53.327999999999996</v>
      </c>
      <c r="I131" s="50"/>
      <c r="J131" s="50"/>
      <c r="K131" s="50"/>
      <c r="L131" s="43" t="s">
        <v>23</v>
      </c>
      <c r="M131" s="76" t="s">
        <v>23</v>
      </c>
      <c r="N131" s="57" t="s">
        <v>259</v>
      </c>
      <c r="O131" s="135" t="s">
        <v>260</v>
      </c>
      <c r="P131" s="41" t="s">
        <v>261</v>
      </c>
    </row>
    <row r="132" spans="1:16">
      <c r="A132" s="44" t="s">
        <v>292</v>
      </c>
      <c r="B132" s="45" t="s">
        <v>293</v>
      </c>
      <c r="C132" s="46">
        <v>1</v>
      </c>
      <c r="D132" s="54" t="s">
        <v>291</v>
      </c>
      <c r="E132" s="62" t="s">
        <v>292</v>
      </c>
      <c r="F132" s="118">
        <v>66.63</v>
      </c>
      <c r="G132" s="123">
        <f t="shared" si="18"/>
        <v>0.2</v>
      </c>
      <c r="H132" s="50">
        <f t="shared" si="16"/>
        <v>53.303999999999995</v>
      </c>
      <c r="I132" s="50"/>
      <c r="J132" s="50"/>
      <c r="K132" s="50"/>
      <c r="L132" s="43" t="s">
        <v>23</v>
      </c>
      <c r="M132" s="76" t="s">
        <v>23</v>
      </c>
      <c r="N132" s="57" t="s">
        <v>259</v>
      </c>
      <c r="O132" s="136" t="s">
        <v>260</v>
      </c>
      <c r="P132" s="41" t="s">
        <v>261</v>
      </c>
    </row>
    <row r="133" spans="1:16">
      <c r="A133" s="44" t="s">
        <v>294</v>
      </c>
      <c r="B133" s="45" t="s">
        <v>295</v>
      </c>
      <c r="C133" s="46">
        <v>1</v>
      </c>
      <c r="D133" s="54" t="s">
        <v>291</v>
      </c>
      <c r="E133" s="62" t="s">
        <v>294</v>
      </c>
      <c r="F133" s="118">
        <v>41</v>
      </c>
      <c r="G133" s="123">
        <f t="shared" si="18"/>
        <v>0.2</v>
      </c>
      <c r="H133" s="50">
        <f t="shared" si="16"/>
        <v>32.799999999999997</v>
      </c>
      <c r="I133" s="50"/>
      <c r="J133" s="50"/>
      <c r="K133" s="50"/>
      <c r="L133" s="43" t="s">
        <v>23</v>
      </c>
      <c r="M133" s="76" t="s">
        <v>23</v>
      </c>
      <c r="N133" s="57" t="s">
        <v>259</v>
      </c>
      <c r="O133" s="136" t="s">
        <v>260</v>
      </c>
      <c r="P133" s="41" t="s">
        <v>261</v>
      </c>
    </row>
    <row r="134" spans="1:16">
      <c r="A134" s="44" t="s">
        <v>296</v>
      </c>
      <c r="B134" s="45" t="s">
        <v>297</v>
      </c>
      <c r="C134" s="46">
        <v>1</v>
      </c>
      <c r="D134" s="54" t="s">
        <v>291</v>
      </c>
      <c r="E134" s="62" t="s">
        <v>296</v>
      </c>
      <c r="F134" s="118">
        <v>58</v>
      </c>
      <c r="G134" s="123">
        <f t="shared" si="18"/>
        <v>0.2</v>
      </c>
      <c r="H134" s="50">
        <f t="shared" si="16"/>
        <v>46.4</v>
      </c>
      <c r="I134" s="50"/>
      <c r="J134" s="50"/>
      <c r="K134" s="50"/>
      <c r="L134" s="43"/>
      <c r="M134" s="76"/>
      <c r="N134" s="57" t="s">
        <v>259</v>
      </c>
      <c r="O134" s="136" t="s">
        <v>260</v>
      </c>
      <c r="P134" s="41" t="s">
        <v>261</v>
      </c>
    </row>
    <row r="135" spans="1:16">
      <c r="A135" s="44" t="s">
        <v>298</v>
      </c>
      <c r="B135" s="45" t="s">
        <v>299</v>
      </c>
      <c r="C135" s="46">
        <v>1</v>
      </c>
      <c r="D135" s="59" t="s">
        <v>300</v>
      </c>
      <c r="E135" s="117" t="s">
        <v>298</v>
      </c>
      <c r="F135" s="118">
        <v>33.33</v>
      </c>
      <c r="G135" s="123">
        <f t="shared" si="18"/>
        <v>0.2</v>
      </c>
      <c r="H135" s="61">
        <f t="shared" si="16"/>
        <v>26.663999999999998</v>
      </c>
      <c r="I135" s="50"/>
      <c r="J135" s="50"/>
      <c r="K135" s="50"/>
      <c r="L135" s="43" t="s">
        <v>23</v>
      </c>
      <c r="M135" s="76" t="s">
        <v>23</v>
      </c>
      <c r="N135" s="57" t="s">
        <v>259</v>
      </c>
      <c r="O135" s="135" t="s">
        <v>260</v>
      </c>
      <c r="P135" s="41" t="s">
        <v>261</v>
      </c>
    </row>
    <row r="136" spans="1:16">
      <c r="A136" s="44" t="s">
        <v>301</v>
      </c>
      <c r="B136" s="45" t="s">
        <v>302</v>
      </c>
      <c r="C136" s="46">
        <v>1</v>
      </c>
      <c r="D136" s="59" t="s">
        <v>21</v>
      </c>
      <c r="E136" s="117" t="s">
        <v>301</v>
      </c>
      <c r="F136" s="118">
        <v>65.83</v>
      </c>
      <c r="G136" s="123">
        <f>rv_apple_acc_mac</f>
        <v>0.17</v>
      </c>
      <c r="H136" s="61">
        <f t="shared" si="16"/>
        <v>54.6389</v>
      </c>
      <c r="I136" s="50"/>
      <c r="J136" s="50"/>
      <c r="K136" s="50"/>
      <c r="L136" s="43" t="s">
        <v>23</v>
      </c>
      <c r="M136" s="76">
        <v>0.02</v>
      </c>
      <c r="N136" s="57" t="s">
        <v>259</v>
      </c>
      <c r="O136" s="135" t="s">
        <v>260</v>
      </c>
      <c r="P136" s="41" t="s">
        <v>261</v>
      </c>
    </row>
    <row r="137" spans="1:16">
      <c r="A137" s="44" t="s">
        <v>303</v>
      </c>
      <c r="B137" s="45" t="s">
        <v>304</v>
      </c>
      <c r="C137" s="46">
        <v>1</v>
      </c>
      <c r="D137" s="59" t="s">
        <v>21</v>
      </c>
      <c r="E137" s="117" t="s">
        <v>303</v>
      </c>
      <c r="F137" s="118">
        <v>65.83</v>
      </c>
      <c r="G137" s="123">
        <f>rv_apple_acc_mac</f>
        <v>0.17</v>
      </c>
      <c r="H137" s="61">
        <f t="shared" si="16"/>
        <v>54.6389</v>
      </c>
      <c r="I137" s="50"/>
      <c r="J137" s="50"/>
      <c r="K137" s="50"/>
      <c r="L137" s="43" t="s">
        <v>23</v>
      </c>
      <c r="M137" s="76">
        <v>0.01</v>
      </c>
      <c r="N137" s="57" t="s">
        <v>259</v>
      </c>
      <c r="O137" s="135" t="s">
        <v>260</v>
      </c>
      <c r="P137" s="41" t="s">
        <v>261</v>
      </c>
    </row>
    <row r="138" spans="1:16">
      <c r="A138" s="44" t="s">
        <v>305</v>
      </c>
      <c r="B138" s="45" t="s">
        <v>306</v>
      </c>
      <c r="C138" s="46">
        <v>1</v>
      </c>
      <c r="D138" s="59" t="s">
        <v>21</v>
      </c>
      <c r="E138" s="117" t="s">
        <v>305</v>
      </c>
      <c r="F138" s="118">
        <v>20.83</v>
      </c>
      <c r="G138" s="123">
        <f>rv_apple_acc_mac</f>
        <v>0.17</v>
      </c>
      <c r="H138" s="61">
        <f t="shared" si="16"/>
        <v>17.288899999999998</v>
      </c>
      <c r="I138" s="50"/>
      <c r="J138" s="50"/>
      <c r="K138" s="50"/>
      <c r="L138" s="43" t="s">
        <v>23</v>
      </c>
      <c r="M138" s="76">
        <v>0.01</v>
      </c>
      <c r="N138" s="57" t="s">
        <v>259</v>
      </c>
      <c r="O138" s="135" t="s">
        <v>260</v>
      </c>
      <c r="P138" s="41" t="s">
        <v>261</v>
      </c>
    </row>
    <row r="139" spans="1:16">
      <c r="A139" s="44" t="s">
        <v>307</v>
      </c>
      <c r="B139" s="45" t="s">
        <v>308</v>
      </c>
      <c r="C139" s="46">
        <v>1</v>
      </c>
      <c r="D139" s="59" t="s">
        <v>21</v>
      </c>
      <c r="E139" s="117" t="s">
        <v>307</v>
      </c>
      <c r="F139" s="118">
        <v>20.83</v>
      </c>
      <c r="G139" s="123">
        <f>rv_apple_acc_mac</f>
        <v>0.17</v>
      </c>
      <c r="H139" s="61">
        <f t="shared" si="16"/>
        <v>17.288899999999998</v>
      </c>
      <c r="I139" s="50"/>
      <c r="J139" s="50"/>
      <c r="K139" s="50"/>
      <c r="L139" s="43" t="s">
        <v>23</v>
      </c>
      <c r="M139" s="76">
        <v>0.02</v>
      </c>
      <c r="N139" s="57" t="s">
        <v>259</v>
      </c>
      <c r="O139" s="135" t="s">
        <v>260</v>
      </c>
      <c r="P139" s="41" t="s">
        <v>261</v>
      </c>
    </row>
    <row r="140" spans="1:16">
      <c r="A140" s="44" t="s">
        <v>309</v>
      </c>
      <c r="B140" s="45" t="s">
        <v>310</v>
      </c>
      <c r="C140" s="46">
        <v>1</v>
      </c>
      <c r="D140" s="59" t="s">
        <v>300</v>
      </c>
      <c r="E140" s="117" t="s">
        <v>309</v>
      </c>
      <c r="F140" s="118">
        <v>39.99</v>
      </c>
      <c r="G140" s="125">
        <f>rv_20</f>
        <v>0.2</v>
      </c>
      <c r="H140" s="61">
        <f t="shared" si="16"/>
        <v>31.992000000000001</v>
      </c>
      <c r="I140" s="50"/>
      <c r="J140" s="50"/>
      <c r="K140" s="50"/>
      <c r="L140" s="43" t="s">
        <v>23</v>
      </c>
      <c r="M140" s="76">
        <v>0.02</v>
      </c>
      <c r="N140" s="57" t="s">
        <v>259</v>
      </c>
      <c r="O140" s="135" t="s">
        <v>260</v>
      </c>
      <c r="P140" s="41" t="s">
        <v>261</v>
      </c>
    </row>
    <row r="141" spans="1:16">
      <c r="A141" s="44" t="s">
        <v>311</v>
      </c>
      <c r="B141" s="45" t="s">
        <v>312</v>
      </c>
      <c r="C141" s="46">
        <v>1</v>
      </c>
      <c r="D141" s="54" t="s">
        <v>21</v>
      </c>
      <c r="E141" s="62" t="s">
        <v>311</v>
      </c>
      <c r="F141" s="118">
        <v>45.83</v>
      </c>
      <c r="G141" s="123">
        <f>rv_apple_acc_mac</f>
        <v>0.17</v>
      </c>
      <c r="H141" s="50">
        <f t="shared" si="16"/>
        <v>38.038899999999998</v>
      </c>
      <c r="I141" s="50"/>
      <c r="J141" s="50"/>
      <c r="K141" s="50"/>
      <c r="L141" s="43" t="s">
        <v>23</v>
      </c>
      <c r="M141" s="76">
        <v>0.02</v>
      </c>
      <c r="N141" s="57" t="s">
        <v>259</v>
      </c>
      <c r="O141" s="136" t="s">
        <v>260</v>
      </c>
      <c r="P141" s="41" t="s">
        <v>261</v>
      </c>
    </row>
    <row r="142" spans="1:16">
      <c r="A142" s="53" t="s">
        <v>313</v>
      </c>
      <c r="B142" s="45" t="s">
        <v>314</v>
      </c>
      <c r="C142" s="46">
        <v>1</v>
      </c>
      <c r="D142" s="54" t="s">
        <v>315</v>
      </c>
      <c r="E142" s="62" t="s">
        <v>313</v>
      </c>
      <c r="F142" s="118">
        <v>29.17</v>
      </c>
      <c r="G142" s="123">
        <f t="shared" ref="G142:G153" si="19">rv_20</f>
        <v>0.2</v>
      </c>
      <c r="H142" s="50">
        <f t="shared" si="16"/>
        <v>23.336000000000002</v>
      </c>
      <c r="I142" s="50"/>
      <c r="J142" s="50"/>
      <c r="K142" s="50"/>
      <c r="L142" s="43" t="s">
        <v>23</v>
      </c>
      <c r="M142" s="76">
        <v>0.02</v>
      </c>
      <c r="N142" s="52" t="s">
        <v>259</v>
      </c>
      <c r="O142" s="135" t="s">
        <v>260</v>
      </c>
      <c r="P142" s="41" t="s">
        <v>261</v>
      </c>
    </row>
    <row r="143" spans="1:16">
      <c r="A143" s="44" t="s">
        <v>316</v>
      </c>
      <c r="B143" s="45" t="s">
        <v>317</v>
      </c>
      <c r="C143" s="46">
        <v>1</v>
      </c>
      <c r="D143" s="59" t="s">
        <v>281</v>
      </c>
      <c r="E143" s="117" t="s">
        <v>316</v>
      </c>
      <c r="F143" s="118">
        <v>43.33</v>
      </c>
      <c r="G143" s="125">
        <f t="shared" si="19"/>
        <v>0.2</v>
      </c>
      <c r="H143" s="61">
        <f>F143-(F143*G143)</f>
        <v>34.664000000000001</v>
      </c>
      <c r="I143" s="50"/>
      <c r="J143" s="50"/>
      <c r="K143" s="50"/>
      <c r="L143" s="43" t="s">
        <v>23</v>
      </c>
      <c r="M143" s="76">
        <v>0.02</v>
      </c>
      <c r="N143" s="57" t="s">
        <v>259</v>
      </c>
      <c r="O143" s="135" t="s">
        <v>260</v>
      </c>
      <c r="P143" s="41" t="s">
        <v>261</v>
      </c>
    </row>
    <row r="144" spans="1:16">
      <c r="A144" s="44" t="s">
        <v>318</v>
      </c>
      <c r="B144" s="45" t="s">
        <v>319</v>
      </c>
      <c r="C144" s="46">
        <v>1</v>
      </c>
      <c r="D144" s="59" t="s">
        <v>320</v>
      </c>
      <c r="E144" s="117" t="s">
        <v>318</v>
      </c>
      <c r="F144" s="118">
        <v>12.5</v>
      </c>
      <c r="G144" s="125">
        <f t="shared" si="19"/>
        <v>0.2</v>
      </c>
      <c r="H144" s="61">
        <f>F144-(F144*G144)</f>
        <v>10</v>
      </c>
      <c r="I144" s="50"/>
      <c r="J144" s="50"/>
      <c r="K144" s="50"/>
      <c r="L144" s="43" t="s">
        <v>23</v>
      </c>
      <c r="M144" s="76">
        <v>0.02</v>
      </c>
      <c r="N144" s="57" t="s">
        <v>259</v>
      </c>
      <c r="O144" s="135" t="s">
        <v>260</v>
      </c>
      <c r="P144" s="41" t="s">
        <v>261</v>
      </c>
    </row>
    <row r="145" spans="1:16">
      <c r="A145" s="44" t="s">
        <v>321</v>
      </c>
      <c r="B145" s="45" t="s">
        <v>322</v>
      </c>
      <c r="C145" s="46">
        <v>1</v>
      </c>
      <c r="D145" s="59" t="s">
        <v>281</v>
      </c>
      <c r="E145" s="117" t="s">
        <v>321</v>
      </c>
      <c r="F145" s="118">
        <v>33.33</v>
      </c>
      <c r="G145" s="125">
        <f t="shared" si="19"/>
        <v>0.2</v>
      </c>
      <c r="H145" s="61">
        <f t="shared" ref="H145:H147" si="20">F145-(F145*G145)</f>
        <v>26.663999999999998</v>
      </c>
      <c r="I145" s="50"/>
      <c r="J145" s="50"/>
      <c r="K145" s="50"/>
      <c r="L145" s="43" t="s">
        <v>23</v>
      </c>
      <c r="M145" s="76">
        <v>0.02</v>
      </c>
      <c r="N145" s="57" t="s">
        <v>259</v>
      </c>
      <c r="O145" s="135" t="s">
        <v>260</v>
      </c>
      <c r="P145" s="41" t="s">
        <v>261</v>
      </c>
    </row>
    <row r="146" spans="1:16">
      <c r="A146" s="44" t="s">
        <v>323</v>
      </c>
      <c r="B146" s="45" t="s">
        <v>324</v>
      </c>
      <c r="C146" s="46">
        <v>1</v>
      </c>
      <c r="D146" s="59" t="s">
        <v>320</v>
      </c>
      <c r="E146" s="117" t="s">
        <v>323</v>
      </c>
      <c r="F146" s="118">
        <v>12.5</v>
      </c>
      <c r="G146" s="125">
        <f t="shared" si="19"/>
        <v>0.2</v>
      </c>
      <c r="H146" s="61">
        <f t="shared" si="20"/>
        <v>10</v>
      </c>
      <c r="I146" s="50"/>
      <c r="J146" s="50"/>
      <c r="K146" s="50"/>
      <c r="L146" s="43" t="s">
        <v>23</v>
      </c>
      <c r="M146" s="76">
        <v>0.02</v>
      </c>
      <c r="N146" s="57" t="s">
        <v>259</v>
      </c>
      <c r="O146" s="135" t="s">
        <v>260</v>
      </c>
      <c r="P146" s="41" t="s">
        <v>261</v>
      </c>
    </row>
    <row r="147" spans="1:16">
      <c r="A147" s="44" t="s">
        <v>325</v>
      </c>
      <c r="B147" s="45" t="s">
        <v>326</v>
      </c>
      <c r="C147" s="46">
        <v>1</v>
      </c>
      <c r="D147" s="59" t="s">
        <v>320</v>
      </c>
      <c r="E147" s="117" t="s">
        <v>325</v>
      </c>
      <c r="F147" s="118">
        <v>22.5</v>
      </c>
      <c r="G147" s="125">
        <f t="shared" si="19"/>
        <v>0.2</v>
      </c>
      <c r="H147" s="61">
        <f t="shared" si="20"/>
        <v>18</v>
      </c>
      <c r="I147" s="50"/>
      <c r="J147" s="50"/>
      <c r="K147" s="50"/>
      <c r="L147" s="43" t="s">
        <v>23</v>
      </c>
      <c r="M147" s="76">
        <v>0.02</v>
      </c>
      <c r="N147" s="57" t="s">
        <v>259</v>
      </c>
      <c r="O147" s="135" t="s">
        <v>260</v>
      </c>
      <c r="P147" s="41" t="s">
        <v>261</v>
      </c>
    </row>
    <row r="148" spans="1:16">
      <c r="A148" s="44" t="s">
        <v>327</v>
      </c>
      <c r="B148" s="45" t="s">
        <v>328</v>
      </c>
      <c r="C148" s="46">
        <v>1</v>
      </c>
      <c r="D148" s="54" t="s">
        <v>281</v>
      </c>
      <c r="E148" s="62" t="s">
        <v>327</v>
      </c>
      <c r="F148" s="118">
        <v>50.17</v>
      </c>
      <c r="G148" s="123">
        <f t="shared" si="19"/>
        <v>0.2</v>
      </c>
      <c r="H148" s="50">
        <f>F148-(F148*G148)</f>
        <v>40.136000000000003</v>
      </c>
      <c r="I148" s="50"/>
      <c r="J148" s="50"/>
      <c r="K148" s="50"/>
      <c r="L148" s="43" t="s">
        <v>23</v>
      </c>
      <c r="M148" s="76" t="s">
        <v>23</v>
      </c>
      <c r="N148" s="57" t="s">
        <v>259</v>
      </c>
      <c r="O148" s="136" t="s">
        <v>260</v>
      </c>
      <c r="P148" s="41" t="s">
        <v>261</v>
      </c>
    </row>
    <row r="149" spans="1:16">
      <c r="A149" s="44" t="s">
        <v>329</v>
      </c>
      <c r="B149" s="45" t="s">
        <v>330</v>
      </c>
      <c r="C149" s="46">
        <v>1</v>
      </c>
      <c r="D149" s="59" t="s">
        <v>331</v>
      </c>
      <c r="E149" s="117" t="s">
        <v>329</v>
      </c>
      <c r="F149" s="118">
        <v>79.17</v>
      </c>
      <c r="G149" s="125">
        <f t="shared" si="19"/>
        <v>0.2</v>
      </c>
      <c r="H149" s="61">
        <f>F149-(F149*G149)</f>
        <v>63.335999999999999</v>
      </c>
      <c r="I149" s="50"/>
      <c r="J149" s="50"/>
      <c r="K149" s="50"/>
      <c r="L149" s="43" t="s">
        <v>23</v>
      </c>
      <c r="M149" s="76" t="s">
        <v>23</v>
      </c>
      <c r="N149" s="57" t="s">
        <v>259</v>
      </c>
      <c r="O149" s="135" t="s">
        <v>260</v>
      </c>
      <c r="P149" s="41" t="s">
        <v>261</v>
      </c>
    </row>
    <row r="150" spans="1:16">
      <c r="A150" s="44" t="s">
        <v>332</v>
      </c>
      <c r="B150" s="45" t="s">
        <v>333</v>
      </c>
      <c r="C150" s="46">
        <v>1</v>
      </c>
      <c r="D150" s="59" t="s">
        <v>334</v>
      </c>
      <c r="E150" s="117" t="s">
        <v>335</v>
      </c>
      <c r="F150" s="118">
        <v>29</v>
      </c>
      <c r="G150" s="125">
        <f t="shared" si="19"/>
        <v>0.2</v>
      </c>
      <c r="H150" s="61">
        <f>F150-(F150*G150)</f>
        <v>23.2</v>
      </c>
      <c r="I150" s="50"/>
      <c r="J150" s="50"/>
      <c r="K150" s="50"/>
      <c r="L150" s="43" t="s">
        <v>23</v>
      </c>
      <c r="M150" s="76" t="s">
        <v>23</v>
      </c>
      <c r="N150" s="57" t="s">
        <v>259</v>
      </c>
      <c r="O150" s="135" t="s">
        <v>260</v>
      </c>
      <c r="P150" s="41" t="s">
        <v>261</v>
      </c>
    </row>
    <row r="151" spans="1:16">
      <c r="A151" s="44">
        <v>900122</v>
      </c>
      <c r="B151" s="45" t="s">
        <v>336</v>
      </c>
      <c r="C151" s="46">
        <v>1</v>
      </c>
      <c r="D151" s="59" t="s">
        <v>337</v>
      </c>
      <c r="E151" s="117">
        <v>900122</v>
      </c>
      <c r="F151" s="118">
        <v>37.5</v>
      </c>
      <c r="G151" s="125">
        <f t="shared" si="19"/>
        <v>0.2</v>
      </c>
      <c r="H151" s="61">
        <f t="shared" ref="H151" si="21">F151-(F151*G151)</f>
        <v>30</v>
      </c>
      <c r="I151" s="50"/>
      <c r="J151" s="50"/>
      <c r="K151" s="50"/>
      <c r="L151" s="43" t="s">
        <v>23</v>
      </c>
      <c r="M151" s="76">
        <v>0.01</v>
      </c>
      <c r="N151" s="57" t="s">
        <v>259</v>
      </c>
      <c r="O151" s="135" t="s">
        <v>260</v>
      </c>
      <c r="P151" s="41" t="s">
        <v>261</v>
      </c>
    </row>
    <row r="152" spans="1:16">
      <c r="A152" s="44" t="s">
        <v>338</v>
      </c>
      <c r="B152" s="45" t="s">
        <v>339</v>
      </c>
      <c r="C152" s="46">
        <v>1</v>
      </c>
      <c r="D152" s="59" t="s">
        <v>281</v>
      </c>
      <c r="E152" s="117" t="s">
        <v>338</v>
      </c>
      <c r="F152" s="118">
        <v>30.94</v>
      </c>
      <c r="G152" s="125">
        <f t="shared" si="19"/>
        <v>0.2</v>
      </c>
      <c r="H152" s="61">
        <f t="shared" ref="H152:H165" si="22">F152-(F152*G152)</f>
        <v>24.752000000000002</v>
      </c>
      <c r="I152" s="50"/>
      <c r="J152" s="50"/>
      <c r="K152" s="50"/>
      <c r="L152" s="43" t="s">
        <v>23</v>
      </c>
      <c r="M152" s="76" t="s">
        <v>23</v>
      </c>
      <c r="N152" s="57" t="s">
        <v>259</v>
      </c>
      <c r="O152" s="135" t="s">
        <v>260</v>
      </c>
      <c r="P152" s="41" t="s">
        <v>261</v>
      </c>
    </row>
    <row r="153" spans="1:16">
      <c r="A153" s="44" t="s">
        <v>340</v>
      </c>
      <c r="B153" s="45" t="s">
        <v>341</v>
      </c>
      <c r="C153" s="46">
        <v>1</v>
      </c>
      <c r="D153" s="59" t="s">
        <v>342</v>
      </c>
      <c r="E153" s="60" t="s">
        <v>340</v>
      </c>
      <c r="F153" s="17">
        <v>91.66</v>
      </c>
      <c r="G153" s="125">
        <f t="shared" si="19"/>
        <v>0.2</v>
      </c>
      <c r="H153" s="61">
        <f t="shared" si="22"/>
        <v>73.328000000000003</v>
      </c>
      <c r="I153" s="50"/>
      <c r="J153" s="50"/>
      <c r="K153" s="50"/>
      <c r="L153" s="43" t="s">
        <v>23</v>
      </c>
      <c r="M153" s="76">
        <v>0.02</v>
      </c>
      <c r="N153" s="57" t="s">
        <v>259</v>
      </c>
      <c r="O153" s="135" t="s">
        <v>260</v>
      </c>
      <c r="P153" s="41" t="s">
        <v>261</v>
      </c>
    </row>
    <row r="154" spans="1:16">
      <c r="A154" s="44" t="s">
        <v>343</v>
      </c>
      <c r="B154" s="45" t="s">
        <v>344</v>
      </c>
      <c r="C154" s="46">
        <v>1</v>
      </c>
      <c r="D154" s="47" t="s">
        <v>21</v>
      </c>
      <c r="E154" s="58" t="s">
        <v>343</v>
      </c>
      <c r="F154" s="48">
        <v>29.17</v>
      </c>
      <c r="G154" s="123">
        <f>rv_apple_acc_mac</f>
        <v>0.17</v>
      </c>
      <c r="H154" s="50">
        <f t="shared" si="22"/>
        <v>24.211100000000002</v>
      </c>
      <c r="I154" s="50"/>
      <c r="J154" s="50"/>
      <c r="K154" s="50"/>
      <c r="L154" s="43" t="s">
        <v>23</v>
      </c>
      <c r="M154" s="76">
        <v>0.02</v>
      </c>
      <c r="N154" s="52" t="s">
        <v>259</v>
      </c>
      <c r="O154" s="136" t="s">
        <v>260</v>
      </c>
      <c r="P154" s="41" t="s">
        <v>261</v>
      </c>
    </row>
    <row r="155" spans="1:16">
      <c r="A155" s="44" t="s">
        <v>345</v>
      </c>
      <c r="B155" s="45" t="s">
        <v>346</v>
      </c>
      <c r="C155" s="55">
        <v>1</v>
      </c>
      <c r="D155" s="47" t="s">
        <v>21</v>
      </c>
      <c r="E155" s="58" t="s">
        <v>345</v>
      </c>
      <c r="F155" s="48">
        <v>29.17</v>
      </c>
      <c r="G155" s="123">
        <f>rv_apple_acc_mac</f>
        <v>0.17</v>
      </c>
      <c r="H155" s="50">
        <f t="shared" si="22"/>
        <v>24.211100000000002</v>
      </c>
      <c r="I155" s="50"/>
      <c r="J155" s="50"/>
      <c r="K155" s="50"/>
      <c r="L155" s="43" t="s">
        <v>23</v>
      </c>
      <c r="M155" s="76">
        <v>0.02</v>
      </c>
      <c r="N155" s="52" t="s">
        <v>259</v>
      </c>
      <c r="O155" s="135" t="s">
        <v>260</v>
      </c>
      <c r="P155" s="41" t="s">
        <v>261</v>
      </c>
    </row>
    <row r="156" spans="1:16">
      <c r="A156" s="44" t="s">
        <v>347</v>
      </c>
      <c r="B156" s="45" t="s">
        <v>348</v>
      </c>
      <c r="C156" s="55">
        <v>1</v>
      </c>
      <c r="D156" s="47" t="s">
        <v>349</v>
      </c>
      <c r="E156" s="58" t="s">
        <v>347</v>
      </c>
      <c r="F156" s="48">
        <v>20.83</v>
      </c>
      <c r="G156" s="125">
        <f>rv_20</f>
        <v>0.2</v>
      </c>
      <c r="H156" s="50">
        <f t="shared" si="22"/>
        <v>16.663999999999998</v>
      </c>
      <c r="I156" s="50"/>
      <c r="J156" s="50"/>
      <c r="K156" s="50"/>
      <c r="L156" s="43" t="s">
        <v>23</v>
      </c>
      <c r="M156" s="76">
        <v>0.02</v>
      </c>
      <c r="N156" s="52" t="s">
        <v>259</v>
      </c>
      <c r="O156" s="135" t="s">
        <v>260</v>
      </c>
      <c r="P156" s="41" t="s">
        <v>261</v>
      </c>
    </row>
    <row r="157" spans="1:16">
      <c r="A157" s="44" t="s">
        <v>350</v>
      </c>
      <c r="B157" s="45" t="s">
        <v>351</v>
      </c>
      <c r="C157" s="46">
        <v>1</v>
      </c>
      <c r="D157" s="59" t="s">
        <v>21</v>
      </c>
      <c r="E157" s="117" t="s">
        <v>352</v>
      </c>
      <c r="F157" s="118">
        <v>74.17</v>
      </c>
      <c r="G157" s="123">
        <f t="shared" ref="G157:G165" si="23">rv_apple_acc_mac</f>
        <v>0.17</v>
      </c>
      <c r="H157" s="61">
        <f t="shared" si="22"/>
        <v>61.561099999999996</v>
      </c>
      <c r="I157" s="50"/>
      <c r="J157" s="50"/>
      <c r="K157" s="50"/>
      <c r="L157" s="43" t="s">
        <v>23</v>
      </c>
      <c r="M157" s="76">
        <v>0.02</v>
      </c>
      <c r="N157" s="57" t="s">
        <v>259</v>
      </c>
      <c r="O157" s="135" t="s">
        <v>260</v>
      </c>
      <c r="P157" s="41" t="s">
        <v>261</v>
      </c>
    </row>
    <row r="158" spans="1:16">
      <c r="A158" s="44" t="s">
        <v>353</v>
      </c>
      <c r="B158" s="45" t="s">
        <v>354</v>
      </c>
      <c r="C158" s="46">
        <v>1</v>
      </c>
      <c r="D158" s="59" t="s">
        <v>21</v>
      </c>
      <c r="E158" s="60" t="s">
        <v>353</v>
      </c>
      <c r="F158" s="118">
        <v>20.83</v>
      </c>
      <c r="G158" s="123">
        <f t="shared" si="23"/>
        <v>0.17</v>
      </c>
      <c r="H158" s="61">
        <f t="shared" si="22"/>
        <v>17.288899999999998</v>
      </c>
      <c r="I158" s="50"/>
      <c r="J158" s="50"/>
      <c r="K158" s="50"/>
      <c r="L158" s="43" t="s">
        <v>23</v>
      </c>
      <c r="M158" s="76">
        <v>0.02</v>
      </c>
      <c r="N158" s="57" t="s">
        <v>259</v>
      </c>
      <c r="O158" s="135" t="s">
        <v>260</v>
      </c>
      <c r="P158" s="41" t="s">
        <v>261</v>
      </c>
    </row>
    <row r="159" spans="1:16">
      <c r="A159" s="44" t="s">
        <v>355</v>
      </c>
      <c r="B159" s="45" t="s">
        <v>356</v>
      </c>
      <c r="C159" s="46">
        <v>1</v>
      </c>
      <c r="D159" s="54" t="s">
        <v>21</v>
      </c>
      <c r="E159" s="62" t="s">
        <v>355</v>
      </c>
      <c r="F159" s="118">
        <v>8.33</v>
      </c>
      <c r="G159" s="123">
        <f t="shared" si="23"/>
        <v>0.17</v>
      </c>
      <c r="H159" s="50">
        <f t="shared" si="22"/>
        <v>6.9138999999999999</v>
      </c>
      <c r="I159" s="50"/>
      <c r="K159" s="50"/>
      <c r="L159" s="43" t="s">
        <v>23</v>
      </c>
      <c r="M159" s="76">
        <v>0.01</v>
      </c>
      <c r="N159" s="57" t="s">
        <v>259</v>
      </c>
      <c r="O159" s="136" t="s">
        <v>260</v>
      </c>
      <c r="P159" s="41" t="s">
        <v>261</v>
      </c>
    </row>
    <row r="160" spans="1:16">
      <c r="A160" s="44" t="s">
        <v>357</v>
      </c>
      <c r="B160" s="45" t="s">
        <v>358</v>
      </c>
      <c r="C160" s="46">
        <v>1</v>
      </c>
      <c r="D160" s="47" t="s">
        <v>21</v>
      </c>
      <c r="E160" s="58" t="s">
        <v>357</v>
      </c>
      <c r="F160" s="48">
        <v>29.17</v>
      </c>
      <c r="G160" s="123">
        <f t="shared" si="23"/>
        <v>0.17</v>
      </c>
      <c r="H160" s="50">
        <f t="shared" si="22"/>
        <v>24.211100000000002</v>
      </c>
      <c r="I160" s="50"/>
      <c r="J160" s="50"/>
      <c r="K160" s="50"/>
      <c r="L160" s="43" t="s">
        <v>23</v>
      </c>
      <c r="M160" s="76">
        <v>0.05</v>
      </c>
      <c r="N160" s="52" t="s">
        <v>259</v>
      </c>
      <c r="O160" s="136" t="s">
        <v>260</v>
      </c>
      <c r="P160" s="41" t="s">
        <v>261</v>
      </c>
    </row>
    <row r="161" spans="1:16">
      <c r="A161" s="44" t="s">
        <v>359</v>
      </c>
      <c r="B161" s="45" t="s">
        <v>360</v>
      </c>
      <c r="C161" s="55">
        <v>1</v>
      </c>
      <c r="D161" s="47" t="s">
        <v>21</v>
      </c>
      <c r="E161" s="58" t="s">
        <v>359</v>
      </c>
      <c r="F161" s="48">
        <v>29.17</v>
      </c>
      <c r="G161" s="123">
        <f t="shared" si="23"/>
        <v>0.17</v>
      </c>
      <c r="H161" s="50">
        <f t="shared" si="22"/>
        <v>24.211100000000002</v>
      </c>
      <c r="I161" s="50"/>
      <c r="J161" s="50"/>
      <c r="K161" s="50"/>
      <c r="L161" s="43" t="s">
        <v>23</v>
      </c>
      <c r="M161" s="76">
        <v>0.02</v>
      </c>
      <c r="N161" s="52" t="s">
        <v>259</v>
      </c>
      <c r="O161" s="135" t="s">
        <v>260</v>
      </c>
      <c r="P161" s="41" t="s">
        <v>261</v>
      </c>
    </row>
    <row r="162" spans="1:16">
      <c r="A162" s="44" t="s">
        <v>361</v>
      </c>
      <c r="B162" s="45" t="s">
        <v>362</v>
      </c>
      <c r="C162" s="55">
        <v>1</v>
      </c>
      <c r="D162" s="47" t="s">
        <v>21</v>
      </c>
      <c r="E162" s="58" t="s">
        <v>361</v>
      </c>
      <c r="F162" s="48">
        <v>29.17</v>
      </c>
      <c r="G162" s="123">
        <f t="shared" si="23"/>
        <v>0.17</v>
      </c>
      <c r="H162" s="50">
        <f t="shared" si="22"/>
        <v>24.211100000000002</v>
      </c>
      <c r="I162" s="50"/>
      <c r="J162" s="50"/>
      <c r="K162" s="50"/>
      <c r="L162" s="43" t="s">
        <v>23</v>
      </c>
      <c r="M162" s="76">
        <v>0.02</v>
      </c>
      <c r="N162" s="52" t="s">
        <v>259</v>
      </c>
      <c r="O162" s="135" t="s">
        <v>260</v>
      </c>
      <c r="P162" s="41" t="s">
        <v>261</v>
      </c>
    </row>
    <row r="163" spans="1:16">
      <c r="A163" s="44" t="s">
        <v>363</v>
      </c>
      <c r="B163" s="45" t="s">
        <v>364</v>
      </c>
      <c r="C163" s="46">
        <v>1</v>
      </c>
      <c r="D163" s="54" t="s">
        <v>21</v>
      </c>
      <c r="E163" s="58" t="s">
        <v>363</v>
      </c>
      <c r="F163" s="48">
        <v>29.17</v>
      </c>
      <c r="G163" s="123">
        <f t="shared" si="23"/>
        <v>0.17</v>
      </c>
      <c r="H163" s="50">
        <f t="shared" si="22"/>
        <v>24.211100000000002</v>
      </c>
      <c r="I163" s="50"/>
      <c r="J163" s="50"/>
      <c r="K163" s="50"/>
      <c r="L163" s="43" t="s">
        <v>23</v>
      </c>
      <c r="M163" s="76">
        <v>0.01</v>
      </c>
      <c r="N163" s="57" t="s">
        <v>259</v>
      </c>
      <c r="O163" s="135" t="s">
        <v>260</v>
      </c>
      <c r="P163" s="41" t="s">
        <v>261</v>
      </c>
    </row>
    <row r="164" spans="1:16">
      <c r="A164" s="44" t="s">
        <v>365</v>
      </c>
      <c r="B164" s="45" t="s">
        <v>366</v>
      </c>
      <c r="C164" s="55">
        <v>1</v>
      </c>
      <c r="D164" s="47" t="s">
        <v>21</v>
      </c>
      <c r="E164" s="58" t="s">
        <v>365</v>
      </c>
      <c r="F164" s="48">
        <v>37.5</v>
      </c>
      <c r="G164" s="123">
        <f t="shared" si="23"/>
        <v>0.17</v>
      </c>
      <c r="H164" s="50">
        <f t="shared" si="22"/>
        <v>31.125</v>
      </c>
      <c r="I164" s="50"/>
      <c r="J164" s="50"/>
      <c r="K164" s="50"/>
      <c r="L164" s="43" t="s">
        <v>23</v>
      </c>
      <c r="M164" s="76">
        <v>0.02</v>
      </c>
      <c r="N164" s="57" t="s">
        <v>259</v>
      </c>
      <c r="O164" s="135" t="s">
        <v>260</v>
      </c>
      <c r="P164" s="41" t="s">
        <v>261</v>
      </c>
    </row>
    <row r="165" spans="1:16">
      <c r="A165" s="44" t="s">
        <v>367</v>
      </c>
      <c r="B165" s="45" t="s">
        <v>368</v>
      </c>
      <c r="C165" s="55">
        <v>1</v>
      </c>
      <c r="D165" s="47" t="s">
        <v>21</v>
      </c>
      <c r="E165" s="58" t="s">
        <v>367</v>
      </c>
      <c r="F165" s="48">
        <v>29.17</v>
      </c>
      <c r="G165" s="123">
        <f t="shared" si="23"/>
        <v>0.17</v>
      </c>
      <c r="H165" s="50">
        <f t="shared" si="22"/>
        <v>24.211100000000002</v>
      </c>
      <c r="I165" s="50"/>
      <c r="J165" s="50"/>
      <c r="K165" s="50"/>
      <c r="L165" s="43" t="s">
        <v>23</v>
      </c>
      <c r="M165" s="76">
        <v>0.02</v>
      </c>
      <c r="N165" s="57" t="s">
        <v>259</v>
      </c>
      <c r="O165" s="135" t="s">
        <v>260</v>
      </c>
      <c r="P165" s="41" t="s">
        <v>261</v>
      </c>
    </row>
    <row r="166" spans="1:16">
      <c r="A166" s="44" t="s">
        <v>369</v>
      </c>
      <c r="B166" s="45" t="s">
        <v>370</v>
      </c>
      <c r="C166" s="46">
        <v>1</v>
      </c>
      <c r="D166" s="54" t="s">
        <v>371</v>
      </c>
      <c r="E166" s="63" t="s">
        <v>369</v>
      </c>
      <c r="F166" s="48">
        <v>119.17</v>
      </c>
      <c r="G166" s="123">
        <f>rv_30</f>
        <v>0.3</v>
      </c>
      <c r="H166" s="50">
        <f>F166-(F166*G166)</f>
        <v>83.419000000000011</v>
      </c>
      <c r="I166" s="50"/>
      <c r="J166" s="50"/>
      <c r="K166" s="50"/>
      <c r="L166" s="51">
        <v>7.68</v>
      </c>
      <c r="M166" s="76">
        <v>0.01</v>
      </c>
      <c r="N166" s="52" t="s">
        <v>259</v>
      </c>
      <c r="O166" s="135" t="s">
        <v>260</v>
      </c>
      <c r="P166" s="41" t="s">
        <v>372</v>
      </c>
    </row>
    <row r="167" spans="1:16">
      <c r="A167" s="44" t="s">
        <v>373</v>
      </c>
      <c r="B167" s="45" t="s">
        <v>374</v>
      </c>
      <c r="C167" s="46">
        <v>1</v>
      </c>
      <c r="D167" s="59" t="s">
        <v>371</v>
      </c>
      <c r="E167" s="60" t="s">
        <v>373</v>
      </c>
      <c r="F167" s="17">
        <v>251.66</v>
      </c>
      <c r="G167" s="123">
        <f>rv_30</f>
        <v>0.3</v>
      </c>
      <c r="H167" s="61">
        <f t="shared" ref="H167:H175" si="24">F167-(F167*G167)</f>
        <v>176.16200000000001</v>
      </c>
      <c r="I167" s="50"/>
      <c r="J167" s="50"/>
      <c r="K167" s="50"/>
      <c r="L167" s="51">
        <v>15.36</v>
      </c>
      <c r="M167" s="76">
        <v>0.02</v>
      </c>
      <c r="N167" s="57" t="s">
        <v>259</v>
      </c>
      <c r="O167" s="135" t="s">
        <v>260</v>
      </c>
      <c r="P167" s="41" t="s">
        <v>372</v>
      </c>
    </row>
    <row r="168" spans="1:16">
      <c r="A168" s="44" t="s">
        <v>375</v>
      </c>
      <c r="B168" s="45" t="s">
        <v>376</v>
      </c>
      <c r="C168" s="46">
        <v>1</v>
      </c>
      <c r="D168" s="54" t="s">
        <v>281</v>
      </c>
      <c r="E168" s="62" t="s">
        <v>375</v>
      </c>
      <c r="F168" s="118">
        <v>54.17</v>
      </c>
      <c r="G168" s="123">
        <f t="shared" ref="G168:G183" si="25">rv_20</f>
        <v>0.2</v>
      </c>
      <c r="H168" s="50">
        <f t="shared" si="24"/>
        <v>43.335999999999999</v>
      </c>
      <c r="I168" s="50"/>
      <c r="J168" s="50"/>
      <c r="K168" s="50"/>
      <c r="L168" s="43" t="s">
        <v>23</v>
      </c>
      <c r="M168" s="76" t="s">
        <v>23</v>
      </c>
      <c r="N168" s="57" t="s">
        <v>259</v>
      </c>
      <c r="O168" s="136" t="s">
        <v>260</v>
      </c>
      <c r="P168" s="41" t="s">
        <v>261</v>
      </c>
    </row>
    <row r="169" spans="1:16">
      <c r="A169" s="44" t="s">
        <v>377</v>
      </c>
      <c r="B169" s="45" t="s">
        <v>378</v>
      </c>
      <c r="C169" s="46">
        <v>1</v>
      </c>
      <c r="D169" s="54" t="s">
        <v>331</v>
      </c>
      <c r="E169" s="58" t="s">
        <v>377</v>
      </c>
      <c r="F169" s="48">
        <v>79.17</v>
      </c>
      <c r="G169" s="125">
        <f t="shared" si="25"/>
        <v>0.2</v>
      </c>
      <c r="H169" s="50">
        <f t="shared" si="24"/>
        <v>63.335999999999999</v>
      </c>
      <c r="I169" s="50"/>
      <c r="J169" s="50"/>
      <c r="K169" s="50"/>
      <c r="L169" s="43" t="s">
        <v>23</v>
      </c>
      <c r="M169" s="76" t="s">
        <v>23</v>
      </c>
      <c r="N169" s="52" t="s">
        <v>259</v>
      </c>
      <c r="O169" s="135" t="s">
        <v>260</v>
      </c>
      <c r="P169" s="41" t="s">
        <v>261</v>
      </c>
    </row>
    <row r="170" spans="1:16">
      <c r="A170" s="44" t="s">
        <v>379</v>
      </c>
      <c r="B170" s="45" t="s">
        <v>380</v>
      </c>
      <c r="C170" s="46">
        <v>1</v>
      </c>
      <c r="D170" s="54" t="s">
        <v>331</v>
      </c>
      <c r="E170" s="58" t="s">
        <v>379</v>
      </c>
      <c r="F170" s="48">
        <v>79.17</v>
      </c>
      <c r="G170" s="125">
        <f t="shared" si="25"/>
        <v>0.2</v>
      </c>
      <c r="H170" s="50">
        <f t="shared" si="24"/>
        <v>63.335999999999999</v>
      </c>
      <c r="I170" s="50"/>
      <c r="J170" s="50"/>
      <c r="K170" s="50"/>
      <c r="L170" s="43" t="s">
        <v>23</v>
      </c>
      <c r="M170" s="76" t="s">
        <v>23</v>
      </c>
      <c r="N170" s="52" t="s">
        <v>259</v>
      </c>
      <c r="O170" s="135" t="s">
        <v>260</v>
      </c>
      <c r="P170" s="41" t="s">
        <v>261</v>
      </c>
    </row>
    <row r="171" spans="1:16" ht="14" customHeight="1">
      <c r="A171" s="44" t="s">
        <v>381</v>
      </c>
      <c r="B171" s="45" t="s">
        <v>382</v>
      </c>
      <c r="C171" s="46">
        <v>1</v>
      </c>
      <c r="D171" s="54" t="s">
        <v>334</v>
      </c>
      <c r="E171" s="58" t="s">
        <v>383</v>
      </c>
      <c r="F171" s="48">
        <v>29</v>
      </c>
      <c r="G171" s="125">
        <f t="shared" si="25"/>
        <v>0.2</v>
      </c>
      <c r="H171" s="50">
        <f t="shared" si="24"/>
        <v>23.2</v>
      </c>
      <c r="I171" s="50"/>
      <c r="J171" s="50"/>
      <c r="K171" s="50"/>
      <c r="L171" s="43" t="s">
        <v>23</v>
      </c>
      <c r="M171" s="76" t="s">
        <v>23</v>
      </c>
      <c r="N171" s="57" t="s">
        <v>259</v>
      </c>
      <c r="O171" s="136" t="s">
        <v>260</v>
      </c>
      <c r="P171" s="41" t="s">
        <v>261</v>
      </c>
    </row>
    <row r="172" spans="1:16" ht="14" customHeight="1">
      <c r="A172" s="44" t="s">
        <v>384</v>
      </c>
      <c r="B172" s="45" t="s">
        <v>385</v>
      </c>
      <c r="C172" s="46">
        <v>1</v>
      </c>
      <c r="D172" s="54" t="s">
        <v>342</v>
      </c>
      <c r="E172" s="58" t="s">
        <v>384</v>
      </c>
      <c r="F172" s="48">
        <v>23.37</v>
      </c>
      <c r="G172" s="125">
        <f t="shared" si="25"/>
        <v>0.2</v>
      </c>
      <c r="H172" s="50">
        <f t="shared" si="24"/>
        <v>18.696000000000002</v>
      </c>
      <c r="I172" s="50"/>
      <c r="J172" s="50"/>
      <c r="K172" s="50"/>
      <c r="L172" s="43" t="s">
        <v>23</v>
      </c>
      <c r="M172" s="76">
        <v>0.02</v>
      </c>
      <c r="N172" s="57" t="s">
        <v>259</v>
      </c>
      <c r="O172" s="136" t="s">
        <v>260</v>
      </c>
      <c r="P172" s="41" t="s">
        <v>261</v>
      </c>
    </row>
    <row r="173" spans="1:16">
      <c r="A173" s="53" t="s">
        <v>386</v>
      </c>
      <c r="B173" s="45" t="s">
        <v>387</v>
      </c>
      <c r="C173" s="46">
        <v>1</v>
      </c>
      <c r="D173" s="54" t="s">
        <v>371</v>
      </c>
      <c r="E173" s="62" t="s">
        <v>386</v>
      </c>
      <c r="F173" s="118">
        <v>16.88</v>
      </c>
      <c r="G173" s="123">
        <f t="shared" si="25"/>
        <v>0.2</v>
      </c>
      <c r="H173" s="50">
        <f t="shared" si="24"/>
        <v>13.504</v>
      </c>
      <c r="I173" s="50"/>
      <c r="J173" s="50"/>
      <c r="K173" s="50"/>
      <c r="L173" s="43" t="s">
        <v>23</v>
      </c>
      <c r="M173" s="76">
        <v>0.02</v>
      </c>
      <c r="N173" s="52" t="s">
        <v>259</v>
      </c>
      <c r="O173" s="135" t="s">
        <v>260</v>
      </c>
      <c r="P173" s="41" t="s">
        <v>261</v>
      </c>
    </row>
    <row r="174" spans="1:16">
      <c r="A174" s="44" t="s">
        <v>388</v>
      </c>
      <c r="B174" s="45" t="s">
        <v>389</v>
      </c>
      <c r="C174" s="46">
        <v>1</v>
      </c>
      <c r="D174" s="54" t="s">
        <v>315</v>
      </c>
      <c r="E174" s="62" t="s">
        <v>388</v>
      </c>
      <c r="F174" s="118">
        <v>33.33</v>
      </c>
      <c r="G174" s="123">
        <f t="shared" si="25"/>
        <v>0.2</v>
      </c>
      <c r="H174" s="50">
        <f t="shared" si="24"/>
        <v>26.663999999999998</v>
      </c>
      <c r="I174" s="50"/>
      <c r="J174" s="50"/>
      <c r="K174" s="50"/>
      <c r="L174" s="43" t="s">
        <v>23</v>
      </c>
      <c r="M174" s="76">
        <v>0.02</v>
      </c>
      <c r="N174" s="57" t="s">
        <v>259</v>
      </c>
      <c r="O174" s="136" t="s">
        <v>260</v>
      </c>
      <c r="P174" s="41" t="s">
        <v>261</v>
      </c>
    </row>
    <row r="175" spans="1:16">
      <c r="A175" s="44" t="s">
        <v>390</v>
      </c>
      <c r="B175" s="45" t="s">
        <v>391</v>
      </c>
      <c r="C175" s="46">
        <v>1</v>
      </c>
      <c r="D175" s="54" t="s">
        <v>281</v>
      </c>
      <c r="E175" s="58" t="s">
        <v>390</v>
      </c>
      <c r="F175" s="48">
        <v>30.94</v>
      </c>
      <c r="G175" s="125">
        <f t="shared" si="25"/>
        <v>0.2</v>
      </c>
      <c r="H175" s="50">
        <f t="shared" si="24"/>
        <v>24.752000000000002</v>
      </c>
      <c r="I175" s="50"/>
      <c r="J175" s="50"/>
      <c r="K175" s="50"/>
      <c r="L175" s="81" t="s">
        <v>23</v>
      </c>
      <c r="M175" s="82" t="s">
        <v>23</v>
      </c>
      <c r="N175" s="57" t="s">
        <v>259</v>
      </c>
      <c r="O175" s="136" t="s">
        <v>260</v>
      </c>
      <c r="P175" s="41" t="s">
        <v>261</v>
      </c>
    </row>
    <row r="176" spans="1:16">
      <c r="A176" s="53"/>
      <c r="B176" s="45"/>
      <c r="C176" s="46"/>
      <c r="D176" s="54"/>
      <c r="E176" s="62"/>
      <c r="F176" s="118"/>
      <c r="G176" s="123"/>
      <c r="H176" s="50"/>
      <c r="I176" s="50"/>
      <c r="J176" s="50"/>
      <c r="K176" s="50"/>
      <c r="L176" s="43"/>
      <c r="M176" s="76"/>
      <c r="N176" s="52"/>
      <c r="O176" s="135"/>
      <c r="P176" s="41"/>
    </row>
    <row r="177" spans="1:16">
      <c r="A177" s="53"/>
      <c r="B177" s="45"/>
      <c r="C177" s="46"/>
      <c r="D177" s="54"/>
      <c r="E177" s="62"/>
      <c r="F177" s="118"/>
      <c r="G177" s="123"/>
      <c r="H177" s="50"/>
      <c r="I177" s="50"/>
      <c r="J177" s="50"/>
      <c r="K177" s="50"/>
      <c r="L177" s="43"/>
      <c r="M177" s="76"/>
      <c r="N177" s="52"/>
      <c r="O177" s="135"/>
      <c r="P177" s="41"/>
    </row>
    <row r="178" spans="1:16">
      <c r="A178" s="53"/>
      <c r="B178" s="45"/>
      <c r="C178" s="46"/>
      <c r="D178" s="54"/>
      <c r="E178" s="62"/>
      <c r="F178" s="118"/>
      <c r="G178" s="123"/>
      <c r="H178" s="50"/>
      <c r="I178" s="50"/>
      <c r="J178" s="50"/>
      <c r="K178" s="50"/>
      <c r="L178" s="43"/>
      <c r="M178" s="76"/>
      <c r="N178" s="52"/>
      <c r="O178" s="135"/>
      <c r="P178" s="41"/>
    </row>
    <row r="179" spans="1:16">
      <c r="A179" s="53"/>
      <c r="B179" s="45"/>
      <c r="C179" s="46"/>
      <c r="D179" s="54"/>
      <c r="E179" s="62"/>
      <c r="F179" s="118"/>
      <c r="G179" s="123"/>
      <c r="H179" s="50"/>
      <c r="I179" s="50"/>
      <c r="J179" s="50"/>
      <c r="K179" s="50"/>
      <c r="L179" s="43"/>
      <c r="M179" s="76"/>
      <c r="N179" s="52"/>
      <c r="O179" s="135"/>
      <c r="P179" s="41"/>
    </row>
    <row r="180" spans="1:16">
      <c r="A180" s="53"/>
      <c r="B180" s="45"/>
      <c r="C180" s="46"/>
      <c r="D180" s="54"/>
      <c r="E180" s="62"/>
      <c r="F180" s="118"/>
      <c r="G180" s="123"/>
      <c r="H180" s="50"/>
      <c r="I180" s="50"/>
      <c r="J180" s="50"/>
      <c r="K180" s="50"/>
      <c r="L180" s="43"/>
      <c r="M180" s="76"/>
      <c r="N180" s="52"/>
      <c r="O180" s="135"/>
      <c r="P180" s="41"/>
    </row>
    <row r="181" spans="1:16">
      <c r="A181" s="158" t="s">
        <v>393</v>
      </c>
      <c r="B181" s="45" t="s">
        <v>394</v>
      </c>
      <c r="C181" s="46">
        <v>1</v>
      </c>
      <c r="D181" s="59" t="s">
        <v>392</v>
      </c>
      <c r="E181" s="60" t="s">
        <v>393</v>
      </c>
      <c r="F181" s="134">
        <v>95.17</v>
      </c>
      <c r="G181" s="125">
        <f t="shared" si="25"/>
        <v>0.2</v>
      </c>
      <c r="H181" s="61">
        <f t="shared" ref="H181:H188" si="26">F181-(F181*G181)</f>
        <v>76.135999999999996</v>
      </c>
      <c r="I181" s="80"/>
      <c r="J181" s="80"/>
      <c r="K181" s="80"/>
      <c r="L181" s="51">
        <v>6</v>
      </c>
      <c r="M181" s="76">
        <v>0.05</v>
      </c>
      <c r="N181" s="57" t="s">
        <v>259</v>
      </c>
      <c r="O181" s="135" t="s">
        <v>260</v>
      </c>
      <c r="P181" s="41" t="s">
        <v>372</v>
      </c>
    </row>
    <row r="182" spans="1:16">
      <c r="A182" s="158" t="s">
        <v>395</v>
      </c>
      <c r="B182" s="45" t="s">
        <v>396</v>
      </c>
      <c r="C182" s="46">
        <v>1</v>
      </c>
      <c r="D182" s="59" t="s">
        <v>392</v>
      </c>
      <c r="E182" s="60" t="s">
        <v>395</v>
      </c>
      <c r="F182" s="134">
        <v>129.83000000000001</v>
      </c>
      <c r="G182" s="125">
        <f t="shared" si="25"/>
        <v>0.2</v>
      </c>
      <c r="H182" s="61">
        <f t="shared" si="26"/>
        <v>103.864</v>
      </c>
      <c r="I182" s="80"/>
      <c r="J182" s="80"/>
      <c r="K182" s="80"/>
      <c r="L182" s="51">
        <v>6</v>
      </c>
      <c r="M182" s="76">
        <v>0.05</v>
      </c>
      <c r="N182" s="57" t="s">
        <v>259</v>
      </c>
      <c r="O182" s="135" t="s">
        <v>260</v>
      </c>
      <c r="P182" s="41" t="s">
        <v>372</v>
      </c>
    </row>
    <row r="183" spans="1:16">
      <c r="A183" s="158" t="s">
        <v>397</v>
      </c>
      <c r="B183" s="45" t="s">
        <v>398</v>
      </c>
      <c r="C183" s="46">
        <v>1</v>
      </c>
      <c r="D183" s="59" t="s">
        <v>392</v>
      </c>
      <c r="E183" s="60" t="s">
        <v>397</v>
      </c>
      <c r="F183" s="134">
        <v>182.17</v>
      </c>
      <c r="G183" s="125">
        <f t="shared" si="25"/>
        <v>0.2</v>
      </c>
      <c r="H183" s="61">
        <f t="shared" si="26"/>
        <v>145.73599999999999</v>
      </c>
      <c r="I183" s="80"/>
      <c r="J183" s="80"/>
      <c r="K183" s="80"/>
      <c r="L183" s="51">
        <v>6</v>
      </c>
      <c r="M183" s="76">
        <v>0.05</v>
      </c>
      <c r="N183" s="57" t="s">
        <v>259</v>
      </c>
      <c r="O183" s="135" t="s">
        <v>260</v>
      </c>
      <c r="P183" s="41" t="s">
        <v>372</v>
      </c>
    </row>
    <row r="184" spans="1:16">
      <c r="A184" s="44" t="s">
        <v>399</v>
      </c>
      <c r="B184" s="45" t="s">
        <v>400</v>
      </c>
      <c r="C184" s="55">
        <v>1</v>
      </c>
      <c r="D184" s="54" t="s">
        <v>401</v>
      </c>
      <c r="E184" s="58" t="s">
        <v>399</v>
      </c>
      <c r="F184" s="134">
        <v>115</v>
      </c>
      <c r="G184" s="126">
        <f>rv_15</f>
        <v>0.15</v>
      </c>
      <c r="H184" s="50">
        <f t="shared" si="26"/>
        <v>97.75</v>
      </c>
      <c r="I184" s="50"/>
      <c r="J184" s="50"/>
      <c r="K184" s="50"/>
      <c r="L184" s="51" t="s">
        <v>23</v>
      </c>
      <c r="M184" s="76">
        <v>1.42</v>
      </c>
      <c r="N184" s="52" t="s">
        <v>402</v>
      </c>
      <c r="O184" s="135" t="s">
        <v>260</v>
      </c>
      <c r="P184" s="41" t="s">
        <v>261</v>
      </c>
    </row>
    <row r="185" spans="1:16">
      <c r="A185" s="44" t="s">
        <v>403</v>
      </c>
      <c r="B185" s="45" t="s">
        <v>404</v>
      </c>
      <c r="C185" s="55">
        <v>1</v>
      </c>
      <c r="D185" s="54" t="s">
        <v>401</v>
      </c>
      <c r="E185" s="58" t="s">
        <v>403</v>
      </c>
      <c r="F185" s="134">
        <v>179</v>
      </c>
      <c r="G185" s="126">
        <f>rv_15</f>
        <v>0.15</v>
      </c>
      <c r="H185" s="50">
        <f t="shared" si="26"/>
        <v>152.15</v>
      </c>
      <c r="I185" s="50"/>
      <c r="J185" s="50"/>
      <c r="K185" s="50"/>
      <c r="L185" s="51" t="s">
        <v>23</v>
      </c>
      <c r="M185" s="76">
        <v>1.42</v>
      </c>
      <c r="N185" s="52" t="s">
        <v>402</v>
      </c>
      <c r="O185" s="135" t="s">
        <v>260</v>
      </c>
      <c r="P185" s="41" t="s">
        <v>261</v>
      </c>
    </row>
    <row r="186" spans="1:16">
      <c r="A186" s="44" t="s">
        <v>405</v>
      </c>
      <c r="B186" s="45" t="s">
        <v>406</v>
      </c>
      <c r="C186" s="46">
        <v>1</v>
      </c>
      <c r="D186" s="54" t="s">
        <v>401</v>
      </c>
      <c r="E186" s="62" t="s">
        <v>405</v>
      </c>
      <c r="F186" s="118">
        <v>219</v>
      </c>
      <c r="G186" s="123">
        <f>rv_15</f>
        <v>0.15</v>
      </c>
      <c r="H186" s="50">
        <f t="shared" si="26"/>
        <v>186.15</v>
      </c>
      <c r="I186" s="50"/>
      <c r="J186" s="50"/>
      <c r="K186" s="50"/>
      <c r="L186" s="43" t="s">
        <v>23</v>
      </c>
      <c r="M186" s="76">
        <v>2.5</v>
      </c>
      <c r="N186" s="57" t="s">
        <v>402</v>
      </c>
      <c r="O186" s="136" t="s">
        <v>260</v>
      </c>
      <c r="P186" s="41" t="s">
        <v>261</v>
      </c>
    </row>
    <row r="187" spans="1:16">
      <c r="A187" s="44" t="s">
        <v>407</v>
      </c>
      <c r="B187" s="45" t="s">
        <v>408</v>
      </c>
      <c r="C187" s="46">
        <v>1</v>
      </c>
      <c r="D187" s="47" t="s">
        <v>401</v>
      </c>
      <c r="E187" s="58" t="s">
        <v>407</v>
      </c>
      <c r="F187" s="134">
        <v>650</v>
      </c>
      <c r="G187" s="126">
        <f>rv_15</f>
        <v>0.15</v>
      </c>
      <c r="H187" s="50">
        <f t="shared" si="26"/>
        <v>552.5</v>
      </c>
      <c r="I187" s="50"/>
      <c r="J187" s="50"/>
      <c r="K187" s="50"/>
      <c r="L187" s="51" t="s">
        <v>23</v>
      </c>
      <c r="M187" s="76">
        <v>2.5</v>
      </c>
      <c r="N187" s="52" t="s">
        <v>402</v>
      </c>
      <c r="O187" s="136" t="s">
        <v>260</v>
      </c>
      <c r="P187" s="41" t="s">
        <v>261</v>
      </c>
    </row>
    <row r="188" spans="1:16" ht="13" customHeight="1">
      <c r="A188" s="83" t="s">
        <v>409</v>
      </c>
      <c r="B188" s="84" t="s">
        <v>410</v>
      </c>
      <c r="C188" s="86">
        <v>1</v>
      </c>
      <c r="D188" s="87" t="s">
        <v>21</v>
      </c>
      <c r="E188" s="129" t="s">
        <v>409</v>
      </c>
      <c r="F188" s="88">
        <v>1249.166667</v>
      </c>
      <c r="G188" s="121">
        <f>rv_mbp13_eg</f>
        <v>0.15</v>
      </c>
      <c r="H188" s="89">
        <f t="shared" si="26"/>
        <v>1061.79166695</v>
      </c>
      <c r="I188" s="89" t="s">
        <v>411</v>
      </c>
      <c r="J188" s="89" t="e">
        <f>mbp13_3pl</f>
        <v>#REF!</v>
      </c>
      <c r="K188" s="85" t="e">
        <f>H188+J188</f>
        <v>#REF!</v>
      </c>
      <c r="L188" s="43" t="s">
        <v>23</v>
      </c>
      <c r="M188" s="76">
        <v>0.3</v>
      </c>
      <c r="N188" s="52" t="s">
        <v>412</v>
      </c>
      <c r="O188" s="135" t="s">
        <v>25</v>
      </c>
      <c r="P188" s="41" t="s">
        <v>413</v>
      </c>
    </row>
    <row r="189" spans="1:16">
      <c r="A189" s="35" t="s">
        <v>411</v>
      </c>
      <c r="B189" s="36" t="s">
        <v>414</v>
      </c>
      <c r="C189" s="37">
        <v>1</v>
      </c>
      <c r="D189" s="38" t="s">
        <v>28</v>
      </c>
      <c r="E189" s="130" t="s">
        <v>411</v>
      </c>
      <c r="F189" s="39"/>
      <c r="G189" s="122"/>
      <c r="H189" s="42">
        <v>89</v>
      </c>
      <c r="I189" s="42"/>
      <c r="J189" s="42"/>
      <c r="K189" s="42"/>
      <c r="L189" s="43" t="s">
        <v>23</v>
      </c>
      <c r="M189" s="76" t="s">
        <v>23</v>
      </c>
      <c r="N189" s="52" t="s">
        <v>29</v>
      </c>
      <c r="O189" s="135" t="s">
        <v>30</v>
      </c>
      <c r="P189" s="41" t="s">
        <v>31</v>
      </c>
    </row>
    <row r="190" spans="1:16">
      <c r="A190" s="44" t="s">
        <v>415</v>
      </c>
      <c r="B190" s="45" t="s">
        <v>416</v>
      </c>
      <c r="C190" s="46">
        <v>1</v>
      </c>
      <c r="D190" s="47" t="s">
        <v>21</v>
      </c>
      <c r="E190" s="58" t="s">
        <v>23</v>
      </c>
      <c r="F190" s="48">
        <v>300</v>
      </c>
      <c r="G190" s="123">
        <f>rv_mbp13_eg_cto</f>
        <v>0.12</v>
      </c>
      <c r="H190" s="50">
        <f t="shared" ref="H190:H194" si="27">F190-(F190*G190)</f>
        <v>264</v>
      </c>
      <c r="I190" s="50"/>
      <c r="J190" s="50"/>
      <c r="K190" s="50"/>
      <c r="L190" s="43" t="s">
        <v>23</v>
      </c>
      <c r="M190" s="76" t="s">
        <v>23</v>
      </c>
      <c r="N190" s="52" t="s">
        <v>412</v>
      </c>
      <c r="O190" s="135" t="s">
        <v>25</v>
      </c>
      <c r="P190" s="41" t="s">
        <v>34</v>
      </c>
    </row>
    <row r="191" spans="1:16">
      <c r="A191" s="44" t="s">
        <v>417</v>
      </c>
      <c r="B191" s="45" t="s">
        <v>418</v>
      </c>
      <c r="C191" s="46">
        <v>1</v>
      </c>
      <c r="D191" s="47" t="s">
        <v>21</v>
      </c>
      <c r="E191" s="58" t="s">
        <v>23</v>
      </c>
      <c r="F191" s="48">
        <v>200</v>
      </c>
      <c r="G191" s="123">
        <f>rv_mbp13_eg_cto</f>
        <v>0.12</v>
      </c>
      <c r="H191" s="50">
        <f t="shared" si="27"/>
        <v>176</v>
      </c>
      <c r="I191" s="50"/>
      <c r="J191" s="50"/>
      <c r="K191" s="50"/>
      <c r="L191" s="43" t="s">
        <v>23</v>
      </c>
      <c r="M191" s="76" t="s">
        <v>23</v>
      </c>
      <c r="N191" s="52" t="s">
        <v>412</v>
      </c>
      <c r="O191" s="135" t="s">
        <v>25</v>
      </c>
      <c r="P191" s="41" t="s">
        <v>34</v>
      </c>
    </row>
    <row r="192" spans="1:16">
      <c r="A192" s="44" t="s">
        <v>419</v>
      </c>
      <c r="B192" s="45" t="s">
        <v>420</v>
      </c>
      <c r="C192" s="46">
        <v>1</v>
      </c>
      <c r="D192" s="47" t="s">
        <v>21</v>
      </c>
      <c r="E192" s="58" t="s">
        <v>23</v>
      </c>
      <c r="F192" s="48">
        <v>208.33333329999999</v>
      </c>
      <c r="G192" s="123">
        <f>rv_mbp13_eg_cto</f>
        <v>0.12</v>
      </c>
      <c r="H192" s="50">
        <f t="shared" si="27"/>
        <v>183.33333330400001</v>
      </c>
      <c r="I192" s="50"/>
      <c r="J192" s="50"/>
      <c r="K192" s="50"/>
      <c r="L192" s="43" t="s">
        <v>23</v>
      </c>
      <c r="M192" s="76" t="s">
        <v>23</v>
      </c>
      <c r="N192" s="52" t="s">
        <v>412</v>
      </c>
      <c r="O192" s="135" t="s">
        <v>25</v>
      </c>
      <c r="P192" s="41" t="s">
        <v>34</v>
      </c>
    </row>
    <row r="193" spans="1:16">
      <c r="A193" s="44" t="s">
        <v>421</v>
      </c>
      <c r="B193" s="45" t="s">
        <v>422</v>
      </c>
      <c r="C193" s="46">
        <v>1</v>
      </c>
      <c r="D193" s="47" t="s">
        <v>21</v>
      </c>
      <c r="E193" s="58" t="s">
        <v>23</v>
      </c>
      <c r="F193" s="48">
        <v>416.66666670000001</v>
      </c>
      <c r="G193" s="123">
        <f>rv_mbp13_eg_cto</f>
        <v>0.12</v>
      </c>
      <c r="H193" s="50">
        <f t="shared" si="27"/>
        <v>366.66666669599999</v>
      </c>
      <c r="I193" s="50"/>
      <c r="J193" s="50"/>
      <c r="K193" s="50"/>
      <c r="L193" s="43" t="s">
        <v>23</v>
      </c>
      <c r="M193" s="76" t="s">
        <v>23</v>
      </c>
      <c r="N193" s="52" t="s">
        <v>412</v>
      </c>
      <c r="O193" s="135" t="s">
        <v>25</v>
      </c>
      <c r="P193" s="41" t="s">
        <v>34</v>
      </c>
    </row>
    <row r="194" spans="1:16">
      <c r="A194" s="44" t="s">
        <v>423</v>
      </c>
      <c r="B194" s="45" t="s">
        <v>424</v>
      </c>
      <c r="C194" s="46">
        <v>1</v>
      </c>
      <c r="D194" s="47" t="s">
        <v>21</v>
      </c>
      <c r="E194" s="58" t="s">
        <v>23</v>
      </c>
      <c r="F194" s="48">
        <v>833.33333330000005</v>
      </c>
      <c r="G194" s="123">
        <f>rv_mbp13_eg_cto</f>
        <v>0.12</v>
      </c>
      <c r="H194" s="50">
        <f t="shared" si="27"/>
        <v>733.33333330400001</v>
      </c>
      <c r="I194" s="50"/>
      <c r="J194" s="50"/>
      <c r="K194" s="50"/>
      <c r="L194" s="43" t="s">
        <v>23</v>
      </c>
      <c r="M194" s="76" t="s">
        <v>23</v>
      </c>
      <c r="N194" s="52" t="s">
        <v>412</v>
      </c>
      <c r="O194" s="135" t="s">
        <v>25</v>
      </c>
      <c r="P194" s="41" t="s">
        <v>34</v>
      </c>
    </row>
    <row r="195" spans="1:16">
      <c r="A195" s="44" t="s">
        <v>425</v>
      </c>
      <c r="B195" s="45" t="s">
        <v>426</v>
      </c>
      <c r="C195" s="46">
        <v>1</v>
      </c>
      <c r="D195" s="47" t="s">
        <v>21</v>
      </c>
      <c r="E195" s="58" t="s">
        <v>23</v>
      </c>
      <c r="F195" s="48"/>
      <c r="G195" s="123"/>
      <c r="H195" s="50">
        <v>0</v>
      </c>
      <c r="I195" s="50"/>
      <c r="J195" s="50"/>
      <c r="K195" s="50"/>
      <c r="L195" s="43" t="s">
        <v>23</v>
      </c>
      <c r="M195" s="76" t="s">
        <v>23</v>
      </c>
      <c r="N195" s="52" t="s">
        <v>412</v>
      </c>
      <c r="O195" s="135" t="s">
        <v>25</v>
      </c>
      <c r="P195" s="41" t="s">
        <v>34</v>
      </c>
    </row>
    <row r="196" spans="1:16">
      <c r="A196" s="44" t="s">
        <v>427</v>
      </c>
      <c r="B196" s="45" t="s">
        <v>428</v>
      </c>
      <c r="C196" s="46">
        <v>1</v>
      </c>
      <c r="D196" s="47" t="s">
        <v>21</v>
      </c>
      <c r="E196" s="58" t="s">
        <v>23</v>
      </c>
      <c r="F196" s="48"/>
      <c r="G196" s="123"/>
      <c r="H196" s="50">
        <v>0</v>
      </c>
      <c r="I196" s="50"/>
      <c r="J196" s="50"/>
      <c r="K196" s="50"/>
      <c r="L196" s="43" t="s">
        <v>23</v>
      </c>
      <c r="M196" s="76" t="s">
        <v>23</v>
      </c>
      <c r="N196" s="52" t="s">
        <v>412</v>
      </c>
      <c r="O196" s="135" t="s">
        <v>25</v>
      </c>
      <c r="P196" s="41" t="s">
        <v>34</v>
      </c>
    </row>
    <row r="197" spans="1:16">
      <c r="A197" s="53" t="s">
        <v>429</v>
      </c>
      <c r="B197" s="45" t="s">
        <v>430</v>
      </c>
      <c r="C197" s="46">
        <v>1</v>
      </c>
      <c r="D197" s="54" t="s">
        <v>28</v>
      </c>
      <c r="E197" s="58" t="s">
        <v>429</v>
      </c>
      <c r="F197" s="48"/>
      <c r="G197" s="123"/>
      <c r="H197" s="50">
        <v>51</v>
      </c>
      <c r="I197" s="50"/>
      <c r="J197" s="50"/>
      <c r="K197" s="50"/>
      <c r="L197" s="43" t="s">
        <v>23</v>
      </c>
      <c r="M197" s="76" t="s">
        <v>23</v>
      </c>
      <c r="N197" s="52" t="s">
        <v>29</v>
      </c>
      <c r="O197" s="135" t="s">
        <v>30</v>
      </c>
      <c r="P197" s="41" t="s">
        <v>31</v>
      </c>
    </row>
    <row r="198" spans="1:16">
      <c r="A198" s="53" t="s">
        <v>431</v>
      </c>
      <c r="B198" s="45" t="s">
        <v>432</v>
      </c>
      <c r="C198" s="46">
        <v>1</v>
      </c>
      <c r="D198" s="54" t="s">
        <v>28</v>
      </c>
      <c r="E198" s="58" t="s">
        <v>431</v>
      </c>
      <c r="F198" s="48"/>
      <c r="G198" s="123"/>
      <c r="H198" s="50">
        <v>106</v>
      </c>
      <c r="I198" s="50"/>
      <c r="J198" s="50"/>
      <c r="K198" s="50"/>
      <c r="L198" s="43" t="s">
        <v>23</v>
      </c>
      <c r="M198" s="76" t="s">
        <v>23</v>
      </c>
      <c r="N198" s="52" t="s">
        <v>29</v>
      </c>
      <c r="O198" s="135" t="s">
        <v>30</v>
      </c>
      <c r="P198" s="41" t="s">
        <v>31</v>
      </c>
    </row>
    <row r="199" spans="1:16">
      <c r="A199" s="53" t="s">
        <v>433</v>
      </c>
      <c r="B199" s="45" t="s">
        <v>434</v>
      </c>
      <c r="C199" s="46">
        <v>1</v>
      </c>
      <c r="D199" s="54" t="s">
        <v>28</v>
      </c>
      <c r="E199" s="58" t="s">
        <v>433</v>
      </c>
      <c r="F199" s="48"/>
      <c r="G199" s="123"/>
      <c r="H199" s="50">
        <v>220</v>
      </c>
      <c r="I199" s="50"/>
      <c r="J199" s="50"/>
      <c r="K199" s="50"/>
      <c r="L199" s="43" t="s">
        <v>23</v>
      </c>
      <c r="M199" s="76" t="s">
        <v>23</v>
      </c>
      <c r="N199" s="52" t="s">
        <v>29</v>
      </c>
      <c r="O199" s="135" t="s">
        <v>30</v>
      </c>
      <c r="P199" s="41" t="s">
        <v>31</v>
      </c>
    </row>
    <row r="200" spans="1:16">
      <c r="A200" s="53" t="s">
        <v>435</v>
      </c>
      <c r="B200" s="45" t="s">
        <v>436</v>
      </c>
      <c r="C200" s="46">
        <v>1</v>
      </c>
      <c r="D200" s="54" t="s">
        <v>28</v>
      </c>
      <c r="E200" s="58" t="s">
        <v>435</v>
      </c>
      <c r="F200" s="48"/>
      <c r="G200" s="123"/>
      <c r="H200" s="50">
        <v>340</v>
      </c>
      <c r="I200" s="50"/>
      <c r="J200" s="50"/>
      <c r="K200" s="50"/>
      <c r="L200" s="43" t="s">
        <v>23</v>
      </c>
      <c r="M200" s="76" t="s">
        <v>23</v>
      </c>
      <c r="N200" s="52" t="s">
        <v>29</v>
      </c>
      <c r="O200" s="135" t="s">
        <v>30</v>
      </c>
      <c r="P200" s="41" t="s">
        <v>31</v>
      </c>
    </row>
    <row r="201" spans="1:16">
      <c r="A201" s="53" t="s">
        <v>437</v>
      </c>
      <c r="B201" s="45" t="s">
        <v>438</v>
      </c>
      <c r="C201" s="46">
        <v>1</v>
      </c>
      <c r="D201" s="54" t="s">
        <v>28</v>
      </c>
      <c r="E201" s="58" t="s">
        <v>437</v>
      </c>
      <c r="F201" s="48"/>
      <c r="G201" s="123"/>
      <c r="H201" s="50">
        <v>111</v>
      </c>
      <c r="I201" s="50"/>
      <c r="J201" s="50"/>
      <c r="K201" s="50"/>
      <c r="L201" s="43" t="s">
        <v>23</v>
      </c>
      <c r="M201" s="76" t="s">
        <v>23</v>
      </c>
      <c r="N201" s="52" t="s">
        <v>29</v>
      </c>
      <c r="O201" s="135" t="s">
        <v>30</v>
      </c>
      <c r="P201" s="41" t="s">
        <v>31</v>
      </c>
    </row>
    <row r="202" spans="1:16">
      <c r="A202" s="53" t="s">
        <v>439</v>
      </c>
      <c r="B202" s="45" t="s">
        <v>440</v>
      </c>
      <c r="C202" s="46">
        <v>1</v>
      </c>
      <c r="D202" s="54" t="s">
        <v>28</v>
      </c>
      <c r="E202" s="58" t="s">
        <v>439</v>
      </c>
      <c r="F202" s="48"/>
      <c r="G202" s="123"/>
      <c r="H202" s="50">
        <v>286</v>
      </c>
      <c r="I202" s="50"/>
      <c r="J202" s="50"/>
      <c r="K202" s="50"/>
      <c r="L202" s="43" t="s">
        <v>23</v>
      </c>
      <c r="M202" s="76" t="s">
        <v>23</v>
      </c>
      <c r="N202" s="52" t="s">
        <v>29</v>
      </c>
      <c r="O202" s="135" t="s">
        <v>30</v>
      </c>
      <c r="P202" s="41" t="s">
        <v>31</v>
      </c>
    </row>
    <row r="203" spans="1:16">
      <c r="A203" s="53" t="s">
        <v>441</v>
      </c>
      <c r="B203" s="45" t="s">
        <v>442</v>
      </c>
      <c r="C203" s="46">
        <v>1</v>
      </c>
      <c r="D203" s="54" t="s">
        <v>28</v>
      </c>
      <c r="E203" s="58" t="s">
        <v>441</v>
      </c>
      <c r="F203" s="48"/>
      <c r="G203" s="123"/>
      <c r="H203" s="50">
        <v>366</v>
      </c>
      <c r="I203" s="50"/>
      <c r="J203" s="50"/>
      <c r="K203" s="50"/>
      <c r="L203" s="43" t="s">
        <v>23</v>
      </c>
      <c r="M203" s="76" t="s">
        <v>23</v>
      </c>
      <c r="N203" s="52" t="s">
        <v>29</v>
      </c>
      <c r="O203" s="135" t="s">
        <v>30</v>
      </c>
      <c r="P203" s="41" t="s">
        <v>31</v>
      </c>
    </row>
    <row r="204" spans="1:16">
      <c r="A204" s="53" t="s">
        <v>443</v>
      </c>
      <c r="B204" s="45" t="s">
        <v>444</v>
      </c>
      <c r="C204" s="46">
        <v>1</v>
      </c>
      <c r="D204" s="54" t="s">
        <v>28</v>
      </c>
      <c r="E204" s="58" t="s">
        <v>443</v>
      </c>
      <c r="F204" s="48"/>
      <c r="G204" s="123"/>
      <c r="H204" s="50">
        <v>76</v>
      </c>
      <c r="I204" s="50"/>
      <c r="J204" s="50"/>
      <c r="K204" s="50"/>
      <c r="L204" s="43" t="s">
        <v>23</v>
      </c>
      <c r="M204" s="76" t="s">
        <v>23</v>
      </c>
      <c r="N204" s="52" t="s">
        <v>29</v>
      </c>
      <c r="O204" s="135" t="s">
        <v>30</v>
      </c>
      <c r="P204" s="41" t="s">
        <v>31</v>
      </c>
    </row>
    <row r="205" spans="1:16">
      <c r="A205" s="53" t="s">
        <v>445</v>
      </c>
      <c r="B205" s="45" t="s">
        <v>446</v>
      </c>
      <c r="C205" s="46">
        <v>1</v>
      </c>
      <c r="D205" s="54" t="s">
        <v>28</v>
      </c>
      <c r="E205" s="58" t="s">
        <v>445</v>
      </c>
      <c r="F205" s="48"/>
      <c r="G205" s="123"/>
      <c r="H205" s="50">
        <v>156</v>
      </c>
      <c r="I205" s="50"/>
      <c r="J205" s="50"/>
      <c r="K205" s="50"/>
      <c r="L205" s="43" t="s">
        <v>23</v>
      </c>
      <c r="M205" s="76" t="s">
        <v>23</v>
      </c>
      <c r="N205" s="52" t="s">
        <v>29</v>
      </c>
      <c r="O205" s="135" t="s">
        <v>30</v>
      </c>
      <c r="P205" s="41" t="s">
        <v>31</v>
      </c>
    </row>
    <row r="206" spans="1:16">
      <c r="A206" s="53" t="s">
        <v>447</v>
      </c>
      <c r="B206" s="69" t="s">
        <v>448</v>
      </c>
      <c r="C206" s="46">
        <v>1</v>
      </c>
      <c r="D206" s="54" t="s">
        <v>28</v>
      </c>
      <c r="E206" s="58" t="s">
        <v>447</v>
      </c>
      <c r="F206" s="48"/>
      <c r="G206" s="123"/>
      <c r="H206" s="50">
        <v>256</v>
      </c>
      <c r="I206" s="50"/>
      <c r="J206" s="50"/>
      <c r="K206" s="50"/>
      <c r="L206" s="43" t="s">
        <v>23</v>
      </c>
      <c r="M206" s="76" t="s">
        <v>23</v>
      </c>
      <c r="N206" s="52" t="s">
        <v>29</v>
      </c>
      <c r="O206" s="135" t="s">
        <v>30</v>
      </c>
      <c r="P206" s="41" t="s">
        <v>31</v>
      </c>
    </row>
    <row r="207" spans="1:16">
      <c r="A207" s="53" t="s">
        <v>449</v>
      </c>
      <c r="B207" s="45" t="s">
        <v>450</v>
      </c>
      <c r="C207" s="46">
        <v>1</v>
      </c>
      <c r="D207" s="54" t="s">
        <v>28</v>
      </c>
      <c r="E207" s="58" t="s">
        <v>449</v>
      </c>
      <c r="F207" s="48"/>
      <c r="G207" s="123"/>
      <c r="H207" s="50">
        <v>176</v>
      </c>
      <c r="I207" s="50"/>
      <c r="J207" s="50"/>
      <c r="K207" s="50"/>
      <c r="L207" s="43" t="s">
        <v>23</v>
      </c>
      <c r="M207" s="76" t="s">
        <v>23</v>
      </c>
      <c r="N207" s="52" t="s">
        <v>29</v>
      </c>
      <c r="O207" s="135" t="s">
        <v>30</v>
      </c>
      <c r="P207" s="41" t="s">
        <v>31</v>
      </c>
    </row>
    <row r="208" spans="1:16">
      <c r="A208" s="53" t="s">
        <v>451</v>
      </c>
      <c r="B208" s="45" t="s">
        <v>452</v>
      </c>
      <c r="C208" s="46">
        <v>1</v>
      </c>
      <c r="D208" s="54" t="s">
        <v>28</v>
      </c>
      <c r="E208" s="58" t="s">
        <v>451</v>
      </c>
      <c r="F208" s="48"/>
      <c r="G208" s="123"/>
      <c r="H208" s="50">
        <v>406</v>
      </c>
      <c r="I208" s="50"/>
      <c r="J208" s="50"/>
      <c r="K208" s="50"/>
      <c r="L208" s="43" t="s">
        <v>23</v>
      </c>
      <c r="M208" s="76" t="s">
        <v>23</v>
      </c>
      <c r="N208" s="52" t="s">
        <v>29</v>
      </c>
      <c r="O208" s="135" t="s">
        <v>30</v>
      </c>
      <c r="P208" s="41" t="s">
        <v>31</v>
      </c>
    </row>
    <row r="209" spans="1:16">
      <c r="A209" s="53" t="s">
        <v>453</v>
      </c>
      <c r="B209" s="45" t="s">
        <v>454</v>
      </c>
      <c r="C209" s="46">
        <v>1</v>
      </c>
      <c r="D209" s="54" t="s">
        <v>28</v>
      </c>
      <c r="E209" s="58" t="s">
        <v>453</v>
      </c>
      <c r="F209" s="48"/>
      <c r="G209" s="123"/>
      <c r="H209" s="50">
        <v>486</v>
      </c>
      <c r="I209" s="50"/>
      <c r="J209" s="50"/>
      <c r="K209" s="50"/>
      <c r="L209" s="43" t="s">
        <v>23</v>
      </c>
      <c r="M209" s="76" t="s">
        <v>23</v>
      </c>
      <c r="N209" s="52" t="s">
        <v>29</v>
      </c>
      <c r="O209" s="135" t="s">
        <v>30</v>
      </c>
      <c r="P209" s="41" t="s">
        <v>31</v>
      </c>
    </row>
    <row r="210" spans="1:16">
      <c r="A210" s="53" t="s">
        <v>455</v>
      </c>
      <c r="B210" s="45" t="s">
        <v>456</v>
      </c>
      <c r="C210" s="46">
        <v>1</v>
      </c>
      <c r="D210" s="54" t="s">
        <v>28</v>
      </c>
      <c r="E210" s="62" t="s">
        <v>455</v>
      </c>
      <c r="F210" s="118"/>
      <c r="G210" s="123"/>
      <c r="H210" s="50">
        <v>166</v>
      </c>
      <c r="I210" s="50"/>
      <c r="J210" s="50"/>
      <c r="K210" s="50"/>
      <c r="L210" s="43" t="s">
        <v>23</v>
      </c>
      <c r="M210" s="76" t="s">
        <v>23</v>
      </c>
      <c r="N210" s="52" t="s">
        <v>29</v>
      </c>
      <c r="O210" s="135" t="s">
        <v>30</v>
      </c>
      <c r="P210" s="41" t="s">
        <v>31</v>
      </c>
    </row>
    <row r="211" spans="1:16">
      <c r="A211" s="53" t="s">
        <v>457</v>
      </c>
      <c r="B211" s="45" t="s">
        <v>458</v>
      </c>
      <c r="C211" s="46">
        <v>1</v>
      </c>
      <c r="D211" s="54" t="s">
        <v>28</v>
      </c>
      <c r="E211" s="62" t="s">
        <v>457</v>
      </c>
      <c r="F211" s="118"/>
      <c r="G211" s="123"/>
      <c r="H211" s="50">
        <v>266</v>
      </c>
      <c r="I211" s="50"/>
      <c r="J211" s="50"/>
      <c r="K211" s="50"/>
      <c r="L211" s="43" t="s">
        <v>23</v>
      </c>
      <c r="M211" s="76" t="s">
        <v>23</v>
      </c>
      <c r="N211" s="52" t="s">
        <v>29</v>
      </c>
      <c r="O211" s="135" t="s">
        <v>30</v>
      </c>
      <c r="P211" s="41" t="s">
        <v>31</v>
      </c>
    </row>
    <row r="212" spans="1:16">
      <c r="A212" s="53" t="s">
        <v>459</v>
      </c>
      <c r="B212" s="45" t="s">
        <v>460</v>
      </c>
      <c r="C212" s="46">
        <v>1</v>
      </c>
      <c r="D212" s="54" t="s">
        <v>28</v>
      </c>
      <c r="E212" s="62" t="s">
        <v>459</v>
      </c>
      <c r="F212" s="118"/>
      <c r="G212" s="123"/>
      <c r="H212" s="50">
        <v>366</v>
      </c>
      <c r="I212" s="50"/>
      <c r="J212" s="50"/>
      <c r="K212" s="50"/>
      <c r="L212" s="43" t="s">
        <v>23</v>
      </c>
      <c r="M212" s="76" t="s">
        <v>23</v>
      </c>
      <c r="N212" s="52" t="s">
        <v>29</v>
      </c>
      <c r="O212" s="135" t="s">
        <v>30</v>
      </c>
      <c r="P212" s="41" t="s">
        <v>31</v>
      </c>
    </row>
    <row r="213" spans="1:16">
      <c r="A213" s="83" t="s">
        <v>461</v>
      </c>
      <c r="B213" s="84" t="s">
        <v>462</v>
      </c>
      <c r="C213" s="86">
        <v>1</v>
      </c>
      <c r="D213" s="87" t="s">
        <v>21</v>
      </c>
      <c r="E213" s="129" t="s">
        <v>461</v>
      </c>
      <c r="F213" s="88">
        <v>1249.17</v>
      </c>
      <c r="G213" s="121">
        <f>rv_mbp13_eg</f>
        <v>0.15</v>
      </c>
      <c r="H213" s="89">
        <f t="shared" ref="H213:H264" si="28">F213-(F213*G213)</f>
        <v>1061.7945</v>
      </c>
      <c r="I213" s="89" t="s">
        <v>411</v>
      </c>
      <c r="J213" s="89" t="e">
        <f>mbp13_3pl</f>
        <v>#REF!</v>
      </c>
      <c r="K213" s="85" t="e">
        <f>H213+J213</f>
        <v>#REF!</v>
      </c>
      <c r="L213" s="43" t="s">
        <v>23</v>
      </c>
      <c r="M213" s="76">
        <v>0.3</v>
      </c>
      <c r="N213" s="52" t="s">
        <v>412</v>
      </c>
      <c r="O213" s="135" t="s">
        <v>25</v>
      </c>
      <c r="P213" s="41" t="s">
        <v>413</v>
      </c>
    </row>
    <row r="214" spans="1:16">
      <c r="A214" s="44" t="s">
        <v>463</v>
      </c>
      <c r="B214" s="45" t="s">
        <v>464</v>
      </c>
      <c r="C214" s="46">
        <v>1</v>
      </c>
      <c r="D214" s="47" t="s">
        <v>21</v>
      </c>
      <c r="E214" s="58" t="s">
        <v>23</v>
      </c>
      <c r="F214" s="48">
        <v>300</v>
      </c>
      <c r="G214" s="123">
        <f>rv_mbp13_eg_cto</f>
        <v>0.12</v>
      </c>
      <c r="H214" s="50">
        <f t="shared" si="28"/>
        <v>264</v>
      </c>
      <c r="I214" s="50"/>
      <c r="J214" s="50"/>
      <c r="K214" s="50"/>
      <c r="L214" s="43" t="s">
        <v>23</v>
      </c>
      <c r="M214" s="76" t="s">
        <v>23</v>
      </c>
      <c r="N214" s="52" t="s">
        <v>412</v>
      </c>
      <c r="O214" s="135" t="s">
        <v>25</v>
      </c>
      <c r="P214" s="41" t="s">
        <v>34</v>
      </c>
    </row>
    <row r="215" spans="1:16">
      <c r="A215" s="44" t="s">
        <v>465</v>
      </c>
      <c r="B215" s="45" t="s">
        <v>466</v>
      </c>
      <c r="C215" s="46">
        <v>1</v>
      </c>
      <c r="D215" s="47" t="s">
        <v>21</v>
      </c>
      <c r="E215" s="58" t="s">
        <v>23</v>
      </c>
      <c r="F215" s="48">
        <v>200</v>
      </c>
      <c r="G215" s="123">
        <f>rv_mbp13_eg_cto</f>
        <v>0.12</v>
      </c>
      <c r="H215" s="50">
        <f t="shared" si="28"/>
        <v>176</v>
      </c>
      <c r="I215" s="50"/>
      <c r="J215" s="50"/>
      <c r="K215" s="50"/>
      <c r="L215" s="43" t="s">
        <v>23</v>
      </c>
      <c r="M215" s="76" t="s">
        <v>23</v>
      </c>
      <c r="N215" s="52" t="s">
        <v>412</v>
      </c>
      <c r="O215" s="135" t="s">
        <v>25</v>
      </c>
      <c r="P215" s="41" t="s">
        <v>34</v>
      </c>
    </row>
    <row r="216" spans="1:16">
      <c r="A216" s="44" t="s">
        <v>467</v>
      </c>
      <c r="B216" s="45" t="s">
        <v>468</v>
      </c>
      <c r="C216" s="46">
        <v>1</v>
      </c>
      <c r="D216" s="47" t="s">
        <v>21</v>
      </c>
      <c r="E216" s="58" t="s">
        <v>23</v>
      </c>
      <c r="F216" s="48">
        <v>208.33333329999999</v>
      </c>
      <c r="G216" s="123">
        <f>rv_mbp13_eg_cto</f>
        <v>0.12</v>
      </c>
      <c r="H216" s="50">
        <f t="shared" si="28"/>
        <v>183.33333330400001</v>
      </c>
      <c r="I216" s="50"/>
      <c r="J216" s="50"/>
      <c r="K216" s="50"/>
      <c r="L216" s="43" t="s">
        <v>23</v>
      </c>
      <c r="M216" s="76" t="s">
        <v>23</v>
      </c>
      <c r="N216" s="52" t="s">
        <v>412</v>
      </c>
      <c r="O216" s="135" t="s">
        <v>25</v>
      </c>
      <c r="P216" s="41" t="s">
        <v>34</v>
      </c>
    </row>
    <row r="217" spans="1:16">
      <c r="A217" s="44" t="s">
        <v>469</v>
      </c>
      <c r="B217" s="45" t="s">
        <v>470</v>
      </c>
      <c r="C217" s="46">
        <v>1</v>
      </c>
      <c r="D217" s="47" t="s">
        <v>21</v>
      </c>
      <c r="E217" s="58" t="s">
        <v>23</v>
      </c>
      <c r="F217" s="48">
        <v>416.67</v>
      </c>
      <c r="G217" s="123">
        <f>rv_mbp13_eg_cto</f>
        <v>0.12</v>
      </c>
      <c r="H217" s="50">
        <f t="shared" si="28"/>
        <v>366.6696</v>
      </c>
      <c r="I217" s="50"/>
      <c r="J217" s="50"/>
      <c r="K217" s="50"/>
      <c r="L217" s="43" t="s">
        <v>23</v>
      </c>
      <c r="M217" s="76" t="s">
        <v>23</v>
      </c>
      <c r="N217" s="52" t="s">
        <v>412</v>
      </c>
      <c r="O217" s="135" t="s">
        <v>25</v>
      </c>
      <c r="P217" s="41" t="s">
        <v>34</v>
      </c>
    </row>
    <row r="218" spans="1:16">
      <c r="A218" s="44" t="s">
        <v>471</v>
      </c>
      <c r="B218" s="45" t="s">
        <v>472</v>
      </c>
      <c r="C218" s="46">
        <v>1</v>
      </c>
      <c r="D218" s="47" t="s">
        <v>21</v>
      </c>
      <c r="E218" s="58" t="s">
        <v>23</v>
      </c>
      <c r="F218" s="48">
        <v>833.33</v>
      </c>
      <c r="G218" s="123">
        <f>rv_mbp13_eg_cto</f>
        <v>0.12</v>
      </c>
      <c r="H218" s="50">
        <f t="shared" si="28"/>
        <v>733.33040000000005</v>
      </c>
      <c r="I218" s="50"/>
      <c r="J218" s="50"/>
      <c r="K218" s="50"/>
      <c r="L218" s="43" t="s">
        <v>23</v>
      </c>
      <c r="M218" s="76" t="s">
        <v>23</v>
      </c>
      <c r="N218" s="52" t="s">
        <v>412</v>
      </c>
      <c r="O218" s="135" t="s">
        <v>25</v>
      </c>
      <c r="P218" s="41" t="s">
        <v>34</v>
      </c>
    </row>
    <row r="219" spans="1:16">
      <c r="A219" s="44" t="s">
        <v>473</v>
      </c>
      <c r="B219" s="45" t="s">
        <v>474</v>
      </c>
      <c r="C219" s="46">
        <v>1</v>
      </c>
      <c r="D219" s="47" t="s">
        <v>21</v>
      </c>
      <c r="E219" s="58" t="s">
        <v>23</v>
      </c>
      <c r="F219" s="48"/>
      <c r="G219" s="123"/>
      <c r="H219" s="50">
        <f t="shared" si="28"/>
        <v>0</v>
      </c>
      <c r="I219" s="50"/>
      <c r="J219" s="50"/>
      <c r="K219" s="50"/>
      <c r="L219" s="43" t="s">
        <v>23</v>
      </c>
      <c r="M219" s="76" t="s">
        <v>23</v>
      </c>
      <c r="N219" s="52" t="s">
        <v>412</v>
      </c>
      <c r="O219" s="135" t="s">
        <v>25</v>
      </c>
      <c r="P219" s="41" t="s">
        <v>34</v>
      </c>
    </row>
    <row r="220" spans="1:16">
      <c r="A220" s="44" t="s">
        <v>475</v>
      </c>
      <c r="B220" s="45" t="s">
        <v>476</v>
      </c>
      <c r="C220" s="46">
        <v>1</v>
      </c>
      <c r="D220" s="47" t="s">
        <v>21</v>
      </c>
      <c r="E220" s="58" t="s">
        <v>23</v>
      </c>
      <c r="F220" s="48"/>
      <c r="G220" s="123"/>
      <c r="H220" s="50">
        <f t="shared" si="28"/>
        <v>0</v>
      </c>
      <c r="I220" s="50"/>
      <c r="J220" s="50"/>
      <c r="K220" s="50"/>
      <c r="L220" s="43" t="s">
        <v>23</v>
      </c>
      <c r="M220" s="76" t="s">
        <v>23</v>
      </c>
      <c r="N220" s="52" t="s">
        <v>412</v>
      </c>
      <c r="O220" s="135" t="s">
        <v>25</v>
      </c>
      <c r="P220" s="41" t="s">
        <v>34</v>
      </c>
    </row>
    <row r="221" spans="1:16">
      <c r="A221" s="83" t="s">
        <v>477</v>
      </c>
      <c r="B221" s="84" t="s">
        <v>478</v>
      </c>
      <c r="C221" s="86">
        <v>1</v>
      </c>
      <c r="D221" s="87" t="s">
        <v>21</v>
      </c>
      <c r="E221" s="129" t="s">
        <v>477</v>
      </c>
      <c r="F221" s="88">
        <v>1457.5</v>
      </c>
      <c r="G221" s="121">
        <f>rv_mbp13_hg</f>
        <v>0.18</v>
      </c>
      <c r="H221" s="89">
        <f t="shared" si="28"/>
        <v>1195.1500000000001</v>
      </c>
      <c r="I221" s="89" t="s">
        <v>411</v>
      </c>
      <c r="J221" s="89" t="e">
        <f>mbp13_3pl</f>
        <v>#REF!</v>
      </c>
      <c r="K221" s="85" t="e">
        <f>H221+J221</f>
        <v>#REF!</v>
      </c>
      <c r="L221" s="43" t="s">
        <v>23</v>
      </c>
      <c r="M221" s="76">
        <v>0.3</v>
      </c>
      <c r="N221" s="52" t="s">
        <v>479</v>
      </c>
      <c r="O221" s="135" t="s">
        <v>25</v>
      </c>
      <c r="P221" s="41" t="s">
        <v>413</v>
      </c>
    </row>
    <row r="222" spans="1:16">
      <c r="A222" s="44" t="s">
        <v>480</v>
      </c>
      <c r="B222" s="45" t="s">
        <v>481</v>
      </c>
      <c r="C222" s="46">
        <v>1</v>
      </c>
      <c r="D222" s="47" t="s">
        <v>21</v>
      </c>
      <c r="E222" s="58" t="s">
        <v>23</v>
      </c>
      <c r="F222" s="48">
        <v>300</v>
      </c>
      <c r="G222" s="123">
        <f>rv_mbp13_hg_cto</f>
        <v>0.15</v>
      </c>
      <c r="H222" s="50">
        <f t="shared" si="28"/>
        <v>255</v>
      </c>
      <c r="I222" s="50"/>
      <c r="J222" s="50"/>
      <c r="K222" s="50"/>
      <c r="L222" s="43" t="s">
        <v>23</v>
      </c>
      <c r="M222" s="76" t="s">
        <v>23</v>
      </c>
      <c r="N222" s="52" t="s">
        <v>479</v>
      </c>
      <c r="O222" s="135" t="s">
        <v>25</v>
      </c>
      <c r="P222" s="41" t="s">
        <v>34</v>
      </c>
    </row>
    <row r="223" spans="1:16">
      <c r="A223" s="44" t="s">
        <v>482</v>
      </c>
      <c r="B223" s="45" t="s">
        <v>483</v>
      </c>
      <c r="C223" s="46">
        <v>1</v>
      </c>
      <c r="D223" s="47" t="s">
        <v>21</v>
      </c>
      <c r="E223" s="58" t="s">
        <v>23</v>
      </c>
      <c r="F223" s="48">
        <v>200</v>
      </c>
      <c r="G223" s="123">
        <f>rv_mbp13_hg_cto</f>
        <v>0.15</v>
      </c>
      <c r="H223" s="50">
        <f t="shared" si="28"/>
        <v>170</v>
      </c>
      <c r="I223" s="50"/>
      <c r="J223" s="50"/>
      <c r="K223" s="50"/>
      <c r="L223" s="43" t="s">
        <v>23</v>
      </c>
      <c r="M223" s="76" t="s">
        <v>23</v>
      </c>
      <c r="N223" s="52" t="s">
        <v>479</v>
      </c>
      <c r="O223" s="135" t="s">
        <v>25</v>
      </c>
      <c r="P223" s="41" t="s">
        <v>34</v>
      </c>
    </row>
    <row r="224" spans="1:16">
      <c r="A224" s="44" t="s">
        <v>484</v>
      </c>
      <c r="B224" s="45" t="s">
        <v>485</v>
      </c>
      <c r="C224" s="46">
        <v>1</v>
      </c>
      <c r="D224" s="47" t="s">
        <v>21</v>
      </c>
      <c r="E224" s="58" t="s">
        <v>23</v>
      </c>
      <c r="F224" s="48">
        <v>208.33333329999999</v>
      </c>
      <c r="G224" s="123">
        <f>rv_mbp13_hg_cto</f>
        <v>0.15</v>
      </c>
      <c r="H224" s="50">
        <f t="shared" si="28"/>
        <v>177.083333305</v>
      </c>
      <c r="I224" s="50"/>
      <c r="J224" s="50"/>
      <c r="K224" s="50"/>
      <c r="L224" s="43" t="s">
        <v>23</v>
      </c>
      <c r="M224" s="76" t="s">
        <v>23</v>
      </c>
      <c r="N224" s="52" t="s">
        <v>479</v>
      </c>
      <c r="O224" s="135" t="s">
        <v>25</v>
      </c>
      <c r="P224" s="41" t="s">
        <v>34</v>
      </c>
    </row>
    <row r="225" spans="1:16">
      <c r="A225" s="44" t="s">
        <v>486</v>
      </c>
      <c r="B225" s="45" t="s">
        <v>487</v>
      </c>
      <c r="C225" s="46">
        <v>1</v>
      </c>
      <c r="D225" s="47" t="s">
        <v>21</v>
      </c>
      <c r="E225" s="58" t="s">
        <v>23</v>
      </c>
      <c r="F225" s="48">
        <v>625</v>
      </c>
      <c r="G225" s="123">
        <f>rv_mbp13_hg_cto</f>
        <v>0.15</v>
      </c>
      <c r="H225" s="50">
        <f t="shared" si="28"/>
        <v>531.25</v>
      </c>
      <c r="I225" s="50"/>
      <c r="J225" s="50"/>
      <c r="K225" s="50"/>
      <c r="L225" s="43" t="s">
        <v>23</v>
      </c>
      <c r="M225" s="76" t="s">
        <v>23</v>
      </c>
      <c r="N225" s="52" t="s">
        <v>479</v>
      </c>
      <c r="O225" s="135" t="s">
        <v>25</v>
      </c>
      <c r="P225" s="41" t="s">
        <v>34</v>
      </c>
    </row>
    <row r="226" spans="1:16">
      <c r="A226" s="44" t="s">
        <v>488</v>
      </c>
      <c r="B226" s="45" t="s">
        <v>489</v>
      </c>
      <c r="C226" s="46">
        <v>1</v>
      </c>
      <c r="D226" s="47" t="s">
        <v>21</v>
      </c>
      <c r="E226" s="58" t="s">
        <v>23</v>
      </c>
      <c r="F226" s="48"/>
      <c r="G226" s="123"/>
      <c r="H226" s="50">
        <f t="shared" si="28"/>
        <v>0</v>
      </c>
      <c r="I226" s="50"/>
      <c r="J226" s="50"/>
      <c r="K226" s="50"/>
      <c r="L226" s="43" t="s">
        <v>23</v>
      </c>
      <c r="M226" s="76" t="s">
        <v>23</v>
      </c>
      <c r="N226" s="52" t="s">
        <v>479</v>
      </c>
      <c r="O226" s="135" t="s">
        <v>25</v>
      </c>
      <c r="P226" s="41" t="s">
        <v>34</v>
      </c>
    </row>
    <row r="227" spans="1:16">
      <c r="A227" s="44" t="s">
        <v>490</v>
      </c>
      <c r="B227" s="45" t="s">
        <v>491</v>
      </c>
      <c r="C227" s="46">
        <v>1</v>
      </c>
      <c r="D227" s="47" t="s">
        <v>21</v>
      </c>
      <c r="E227" s="58" t="s">
        <v>23</v>
      </c>
      <c r="F227" s="48"/>
      <c r="G227" s="123"/>
      <c r="H227" s="50">
        <f t="shared" si="28"/>
        <v>0</v>
      </c>
      <c r="I227" s="50"/>
      <c r="J227" s="50"/>
      <c r="K227" s="50"/>
      <c r="L227" s="43" t="s">
        <v>23</v>
      </c>
      <c r="M227" s="76" t="s">
        <v>23</v>
      </c>
      <c r="N227" s="52" t="s">
        <v>479</v>
      </c>
      <c r="O227" s="135" t="s">
        <v>25</v>
      </c>
      <c r="P227" s="41" t="s">
        <v>34</v>
      </c>
    </row>
    <row r="228" spans="1:16">
      <c r="A228" s="83" t="s">
        <v>492</v>
      </c>
      <c r="B228" s="84" t="s">
        <v>493</v>
      </c>
      <c r="C228" s="86">
        <v>1</v>
      </c>
      <c r="D228" s="87" t="s">
        <v>21</v>
      </c>
      <c r="E228" s="129" t="s">
        <v>492</v>
      </c>
      <c r="F228" s="88">
        <v>1457.5</v>
      </c>
      <c r="G228" s="121">
        <f>rv_mbp13_hg</f>
        <v>0.18</v>
      </c>
      <c r="H228" s="89">
        <f t="shared" si="28"/>
        <v>1195.1500000000001</v>
      </c>
      <c r="I228" s="89" t="s">
        <v>411</v>
      </c>
      <c r="J228" s="89" t="e">
        <f>mbp13_3pl</f>
        <v>#REF!</v>
      </c>
      <c r="K228" s="85" t="e">
        <f>H228+J228</f>
        <v>#REF!</v>
      </c>
      <c r="L228" s="43" t="s">
        <v>23</v>
      </c>
      <c r="M228" s="76">
        <v>0.3</v>
      </c>
      <c r="N228" s="52" t="s">
        <v>479</v>
      </c>
      <c r="O228" s="135" t="s">
        <v>25</v>
      </c>
      <c r="P228" s="41" t="s">
        <v>413</v>
      </c>
    </row>
    <row r="229" spans="1:16">
      <c r="A229" s="44" t="s">
        <v>494</v>
      </c>
      <c r="B229" s="45" t="s">
        <v>495</v>
      </c>
      <c r="C229" s="46">
        <v>1</v>
      </c>
      <c r="D229" s="47" t="s">
        <v>21</v>
      </c>
      <c r="E229" s="58" t="s">
        <v>23</v>
      </c>
      <c r="F229" s="48">
        <v>300</v>
      </c>
      <c r="G229" s="123">
        <f>rv_mbp13_hg_cto</f>
        <v>0.15</v>
      </c>
      <c r="H229" s="50">
        <f t="shared" si="28"/>
        <v>255</v>
      </c>
      <c r="I229" s="50"/>
      <c r="J229" s="50"/>
      <c r="K229" s="50"/>
      <c r="L229" s="43" t="s">
        <v>23</v>
      </c>
      <c r="M229" s="76" t="s">
        <v>23</v>
      </c>
      <c r="N229" s="52" t="s">
        <v>479</v>
      </c>
      <c r="O229" s="135" t="s">
        <v>25</v>
      </c>
      <c r="P229" s="41" t="s">
        <v>34</v>
      </c>
    </row>
    <row r="230" spans="1:16">
      <c r="A230" s="44" t="s">
        <v>496</v>
      </c>
      <c r="B230" s="45" t="s">
        <v>497</v>
      </c>
      <c r="C230" s="46">
        <v>1</v>
      </c>
      <c r="D230" s="47" t="s">
        <v>21</v>
      </c>
      <c r="E230" s="58" t="s">
        <v>23</v>
      </c>
      <c r="F230" s="48">
        <v>200</v>
      </c>
      <c r="G230" s="123">
        <f>rv_mbp13_hg_cto</f>
        <v>0.15</v>
      </c>
      <c r="H230" s="50">
        <f t="shared" si="28"/>
        <v>170</v>
      </c>
      <c r="I230" s="50"/>
      <c r="J230" s="50"/>
      <c r="K230" s="50"/>
      <c r="L230" s="43" t="s">
        <v>23</v>
      </c>
      <c r="M230" s="76" t="s">
        <v>23</v>
      </c>
      <c r="N230" s="52" t="s">
        <v>479</v>
      </c>
      <c r="O230" s="135" t="s">
        <v>25</v>
      </c>
      <c r="P230" s="41" t="s">
        <v>34</v>
      </c>
    </row>
    <row r="231" spans="1:16">
      <c r="A231" s="44" t="s">
        <v>498</v>
      </c>
      <c r="B231" s="45" t="s">
        <v>499</v>
      </c>
      <c r="C231" s="46">
        <v>1</v>
      </c>
      <c r="D231" s="47" t="s">
        <v>21</v>
      </c>
      <c r="E231" s="58" t="s">
        <v>23</v>
      </c>
      <c r="F231" s="48">
        <v>208.33333329999999</v>
      </c>
      <c r="G231" s="123">
        <f>rv_mbp13_hg_cto</f>
        <v>0.15</v>
      </c>
      <c r="H231" s="50">
        <f t="shared" si="28"/>
        <v>177.083333305</v>
      </c>
      <c r="I231" s="50"/>
      <c r="J231" s="50"/>
      <c r="K231" s="50"/>
      <c r="L231" s="43" t="s">
        <v>23</v>
      </c>
      <c r="M231" s="76" t="s">
        <v>23</v>
      </c>
      <c r="N231" s="52" t="s">
        <v>479</v>
      </c>
      <c r="O231" s="135" t="s">
        <v>25</v>
      </c>
      <c r="P231" s="41" t="s">
        <v>34</v>
      </c>
    </row>
    <row r="232" spans="1:16">
      <c r="A232" s="44" t="s">
        <v>500</v>
      </c>
      <c r="B232" s="45" t="s">
        <v>501</v>
      </c>
      <c r="C232" s="46">
        <v>1</v>
      </c>
      <c r="D232" s="47" t="s">
        <v>21</v>
      </c>
      <c r="E232" s="58" t="s">
        <v>23</v>
      </c>
      <c r="F232" s="48">
        <v>625</v>
      </c>
      <c r="G232" s="123">
        <f>rv_mbp13_hg_cto</f>
        <v>0.15</v>
      </c>
      <c r="H232" s="50">
        <f t="shared" si="28"/>
        <v>531.25</v>
      </c>
      <c r="I232" s="50"/>
      <c r="J232" s="50"/>
      <c r="K232" s="50"/>
      <c r="L232" s="43" t="s">
        <v>23</v>
      </c>
      <c r="M232" s="76" t="s">
        <v>23</v>
      </c>
      <c r="N232" s="52" t="s">
        <v>479</v>
      </c>
      <c r="O232" s="135" t="s">
        <v>25</v>
      </c>
      <c r="P232" s="41" t="s">
        <v>34</v>
      </c>
    </row>
    <row r="233" spans="1:16">
      <c r="A233" s="44" t="s">
        <v>502</v>
      </c>
      <c r="B233" s="45" t="s">
        <v>503</v>
      </c>
      <c r="C233" s="46">
        <v>1</v>
      </c>
      <c r="D233" s="47" t="s">
        <v>21</v>
      </c>
      <c r="E233" s="58" t="s">
        <v>23</v>
      </c>
      <c r="F233" s="48"/>
      <c r="G233" s="123"/>
      <c r="H233" s="50">
        <f t="shared" si="28"/>
        <v>0</v>
      </c>
      <c r="I233" s="50"/>
      <c r="J233" s="50"/>
      <c r="K233" s="50"/>
      <c r="L233" s="43" t="s">
        <v>23</v>
      </c>
      <c r="M233" s="76" t="s">
        <v>23</v>
      </c>
      <c r="N233" s="52" t="s">
        <v>479</v>
      </c>
      <c r="O233" s="135" t="s">
        <v>25</v>
      </c>
      <c r="P233" s="41" t="s">
        <v>34</v>
      </c>
    </row>
    <row r="234" spans="1:16">
      <c r="A234" s="44" t="s">
        <v>504</v>
      </c>
      <c r="B234" s="45" t="s">
        <v>505</v>
      </c>
      <c r="C234" s="46">
        <v>1</v>
      </c>
      <c r="D234" s="47" t="s">
        <v>21</v>
      </c>
      <c r="E234" s="58" t="s">
        <v>23</v>
      </c>
      <c r="F234" s="48"/>
      <c r="G234" s="123"/>
      <c r="H234" s="50">
        <f t="shared" si="28"/>
        <v>0</v>
      </c>
      <c r="I234" s="50"/>
      <c r="J234" s="50"/>
      <c r="K234" s="50"/>
      <c r="L234" s="43" t="s">
        <v>23</v>
      </c>
      <c r="M234" s="76" t="s">
        <v>23</v>
      </c>
      <c r="N234" s="52" t="s">
        <v>479</v>
      </c>
      <c r="O234" s="135" t="s">
        <v>25</v>
      </c>
      <c r="P234" s="41" t="s">
        <v>34</v>
      </c>
    </row>
    <row r="235" spans="1:16">
      <c r="A235" s="83" t="s">
        <v>506</v>
      </c>
      <c r="B235" s="84" t="s">
        <v>507</v>
      </c>
      <c r="C235" s="86">
        <v>1</v>
      </c>
      <c r="D235" s="87" t="s">
        <v>21</v>
      </c>
      <c r="E235" s="129" t="s">
        <v>506</v>
      </c>
      <c r="F235" s="88">
        <v>1665.83</v>
      </c>
      <c r="G235" s="121">
        <f>rv_mbp13t</f>
        <v>0.15</v>
      </c>
      <c r="H235" s="89">
        <f t="shared" si="28"/>
        <v>1415.9555</v>
      </c>
      <c r="I235" s="89" t="s">
        <v>411</v>
      </c>
      <c r="J235" s="89" t="e">
        <f>mbp13_3pl</f>
        <v>#REF!</v>
      </c>
      <c r="K235" s="85" t="e">
        <f>H235+J235</f>
        <v>#REF!</v>
      </c>
      <c r="L235" s="43" t="s">
        <v>23</v>
      </c>
      <c r="M235" s="76">
        <v>0.3</v>
      </c>
      <c r="N235" s="52" t="s">
        <v>508</v>
      </c>
      <c r="O235" s="135" t="s">
        <v>25</v>
      </c>
      <c r="P235" s="41" t="s">
        <v>413</v>
      </c>
    </row>
    <row r="236" spans="1:16">
      <c r="A236" s="44" t="s">
        <v>509</v>
      </c>
      <c r="B236" s="45" t="s">
        <v>510</v>
      </c>
      <c r="C236" s="46">
        <v>1</v>
      </c>
      <c r="D236" s="47" t="s">
        <v>21</v>
      </c>
      <c r="E236" s="58" t="s">
        <v>23</v>
      </c>
      <c r="F236" s="48">
        <v>300</v>
      </c>
      <c r="G236" s="123">
        <f>rv_mbp13t_cto</f>
        <v>0.12</v>
      </c>
      <c r="H236" s="50">
        <f t="shared" si="28"/>
        <v>264</v>
      </c>
      <c r="I236" s="50"/>
      <c r="J236" s="50"/>
      <c r="K236" s="50"/>
      <c r="L236" s="43" t="s">
        <v>23</v>
      </c>
      <c r="M236" s="76" t="s">
        <v>23</v>
      </c>
      <c r="N236" s="52" t="s">
        <v>508</v>
      </c>
      <c r="O236" s="135" t="s">
        <v>25</v>
      </c>
      <c r="P236" s="41" t="s">
        <v>34</v>
      </c>
    </row>
    <row r="237" spans="1:16">
      <c r="A237" s="44" t="s">
        <v>511</v>
      </c>
      <c r="B237" s="45" t="s">
        <v>512</v>
      </c>
      <c r="C237" s="46">
        <v>1</v>
      </c>
      <c r="D237" s="47" t="s">
        <v>21</v>
      </c>
      <c r="E237" s="58" t="s">
        <v>23</v>
      </c>
      <c r="F237" s="48">
        <v>200</v>
      </c>
      <c r="G237" s="123">
        <f>rv_mbp13t_cto</f>
        <v>0.12</v>
      </c>
      <c r="H237" s="50">
        <f t="shared" si="28"/>
        <v>176</v>
      </c>
      <c r="I237" s="50"/>
      <c r="J237" s="50"/>
      <c r="K237" s="50"/>
      <c r="L237" s="43" t="s">
        <v>23</v>
      </c>
      <c r="M237" s="76" t="s">
        <v>23</v>
      </c>
      <c r="N237" s="52" t="s">
        <v>508</v>
      </c>
      <c r="O237" s="135" t="s">
        <v>25</v>
      </c>
      <c r="P237" s="41" t="s">
        <v>34</v>
      </c>
    </row>
    <row r="238" spans="1:16">
      <c r="A238" s="44" t="s">
        <v>513</v>
      </c>
      <c r="B238" s="45" t="s">
        <v>514</v>
      </c>
      <c r="C238" s="46">
        <v>1</v>
      </c>
      <c r="D238" s="47" t="s">
        <v>21</v>
      </c>
      <c r="E238" s="58" t="s">
        <v>23</v>
      </c>
      <c r="F238" s="48">
        <v>208.33333329999999</v>
      </c>
      <c r="G238" s="123">
        <f>rv_mbp13t_cto</f>
        <v>0.12</v>
      </c>
      <c r="H238" s="50">
        <f t="shared" si="28"/>
        <v>183.33333330400001</v>
      </c>
      <c r="I238" s="50"/>
      <c r="J238" s="50"/>
      <c r="K238" s="50"/>
      <c r="L238" s="43" t="s">
        <v>23</v>
      </c>
      <c r="M238" s="76" t="s">
        <v>23</v>
      </c>
      <c r="N238" s="52" t="s">
        <v>508</v>
      </c>
      <c r="O238" s="135" t="s">
        <v>25</v>
      </c>
      <c r="P238" s="41" t="s">
        <v>34</v>
      </c>
    </row>
    <row r="239" spans="1:16">
      <c r="A239" s="44" t="s">
        <v>515</v>
      </c>
      <c r="B239" s="45" t="s">
        <v>516</v>
      </c>
      <c r="C239" s="46">
        <v>1</v>
      </c>
      <c r="D239" s="47" t="s">
        <v>21</v>
      </c>
      <c r="E239" s="58" t="s">
        <v>23</v>
      </c>
      <c r="F239" s="48">
        <v>625</v>
      </c>
      <c r="G239" s="123">
        <f>rv_mbp13t_cto</f>
        <v>0.12</v>
      </c>
      <c r="H239" s="50">
        <f t="shared" ref="H239" si="29">F239-(F239*G239)</f>
        <v>550</v>
      </c>
      <c r="I239" s="50"/>
      <c r="J239" s="50"/>
      <c r="K239" s="50"/>
      <c r="L239" s="43" t="s">
        <v>23</v>
      </c>
      <c r="M239" s="76" t="s">
        <v>23</v>
      </c>
      <c r="N239" s="52" t="s">
        <v>508</v>
      </c>
      <c r="O239" s="135" t="s">
        <v>25</v>
      </c>
      <c r="P239" s="41" t="s">
        <v>34</v>
      </c>
    </row>
    <row r="240" spans="1:16">
      <c r="A240" s="44" t="s">
        <v>517</v>
      </c>
      <c r="B240" s="45" t="s">
        <v>518</v>
      </c>
      <c r="C240" s="46">
        <v>1</v>
      </c>
      <c r="D240" s="47" t="s">
        <v>21</v>
      </c>
      <c r="E240" s="58" t="s">
        <v>23</v>
      </c>
      <c r="F240" s="134">
        <v>1250</v>
      </c>
      <c r="G240" s="123">
        <f>rv_mbp13t_cto</f>
        <v>0.12</v>
      </c>
      <c r="H240" s="50">
        <f t="shared" si="28"/>
        <v>1100</v>
      </c>
      <c r="I240" s="50"/>
      <c r="J240" s="50"/>
      <c r="K240" s="50"/>
      <c r="L240" s="43" t="s">
        <v>23</v>
      </c>
      <c r="M240" s="76" t="s">
        <v>23</v>
      </c>
      <c r="N240" s="52" t="s">
        <v>508</v>
      </c>
      <c r="O240" s="135" t="s">
        <v>25</v>
      </c>
      <c r="P240" s="41" t="s">
        <v>34</v>
      </c>
    </row>
    <row r="241" spans="1:16">
      <c r="A241" s="44" t="s">
        <v>519</v>
      </c>
      <c r="B241" s="45" t="s">
        <v>520</v>
      </c>
      <c r="C241" s="46">
        <v>1</v>
      </c>
      <c r="D241" s="47" t="s">
        <v>21</v>
      </c>
      <c r="E241" s="58" t="s">
        <v>23</v>
      </c>
      <c r="F241" s="48"/>
      <c r="G241" s="123"/>
      <c r="H241" s="50">
        <f t="shared" si="28"/>
        <v>0</v>
      </c>
      <c r="I241" s="50"/>
      <c r="J241" s="50"/>
      <c r="K241" s="50"/>
      <c r="L241" s="43" t="s">
        <v>23</v>
      </c>
      <c r="M241" s="76" t="s">
        <v>23</v>
      </c>
      <c r="N241" s="52" t="s">
        <v>508</v>
      </c>
      <c r="O241" s="135" t="s">
        <v>25</v>
      </c>
      <c r="P241" s="41" t="s">
        <v>34</v>
      </c>
    </row>
    <row r="242" spans="1:16">
      <c r="A242" s="44" t="s">
        <v>521</v>
      </c>
      <c r="B242" s="45" t="s">
        <v>522</v>
      </c>
      <c r="C242" s="46">
        <v>1</v>
      </c>
      <c r="D242" s="47" t="s">
        <v>21</v>
      </c>
      <c r="E242" s="58" t="s">
        <v>23</v>
      </c>
      <c r="F242" s="48"/>
      <c r="G242" s="123"/>
      <c r="H242" s="50">
        <f t="shared" si="28"/>
        <v>0</v>
      </c>
      <c r="I242" s="50"/>
      <c r="J242" s="50"/>
      <c r="K242" s="50"/>
      <c r="L242" s="43" t="s">
        <v>23</v>
      </c>
      <c r="M242" s="76" t="s">
        <v>23</v>
      </c>
      <c r="N242" s="52" t="s">
        <v>508</v>
      </c>
      <c r="O242" s="135" t="s">
        <v>25</v>
      </c>
      <c r="P242" s="41" t="s">
        <v>34</v>
      </c>
    </row>
    <row r="243" spans="1:16">
      <c r="A243" s="83" t="s">
        <v>523</v>
      </c>
      <c r="B243" s="84" t="s">
        <v>524</v>
      </c>
      <c r="C243" s="86">
        <v>1</v>
      </c>
      <c r="D243" s="87" t="s">
        <v>21</v>
      </c>
      <c r="E243" s="129" t="s">
        <v>523</v>
      </c>
      <c r="F243" s="88">
        <v>1665.83</v>
      </c>
      <c r="G243" s="121">
        <f>rv_mbp13t</f>
        <v>0.15</v>
      </c>
      <c r="H243" s="89">
        <f t="shared" si="28"/>
        <v>1415.9555</v>
      </c>
      <c r="I243" s="89" t="s">
        <v>411</v>
      </c>
      <c r="J243" s="89" t="e">
        <f>mbp13_3pl</f>
        <v>#REF!</v>
      </c>
      <c r="K243" s="85" t="e">
        <f>H243+J243</f>
        <v>#REF!</v>
      </c>
      <c r="L243" s="43" t="s">
        <v>23</v>
      </c>
      <c r="M243" s="76">
        <v>0.3</v>
      </c>
      <c r="N243" s="52" t="s">
        <v>508</v>
      </c>
      <c r="O243" s="135" t="s">
        <v>25</v>
      </c>
      <c r="P243" s="41" t="s">
        <v>413</v>
      </c>
    </row>
    <row r="244" spans="1:16">
      <c r="A244" s="44" t="s">
        <v>525</v>
      </c>
      <c r="B244" s="45" t="s">
        <v>526</v>
      </c>
      <c r="C244" s="46">
        <v>1</v>
      </c>
      <c r="D244" s="47" t="s">
        <v>21</v>
      </c>
      <c r="E244" s="58" t="s">
        <v>23</v>
      </c>
      <c r="F244" s="48">
        <v>300</v>
      </c>
      <c r="G244" s="123">
        <f>rv_mbp13t_cto</f>
        <v>0.12</v>
      </c>
      <c r="H244" s="50">
        <f t="shared" si="28"/>
        <v>264</v>
      </c>
      <c r="I244" s="50"/>
      <c r="J244" s="50"/>
      <c r="K244" s="50"/>
      <c r="L244" s="43" t="s">
        <v>23</v>
      </c>
      <c r="M244" s="76" t="s">
        <v>23</v>
      </c>
      <c r="N244" s="52" t="s">
        <v>508</v>
      </c>
      <c r="O244" s="135" t="s">
        <v>25</v>
      </c>
      <c r="P244" s="41" t="s">
        <v>34</v>
      </c>
    </row>
    <row r="245" spans="1:16">
      <c r="A245" s="44" t="s">
        <v>527</v>
      </c>
      <c r="B245" s="45" t="s">
        <v>528</v>
      </c>
      <c r="C245" s="46">
        <v>1</v>
      </c>
      <c r="D245" s="47" t="s">
        <v>21</v>
      </c>
      <c r="E245" s="58" t="s">
        <v>23</v>
      </c>
      <c r="F245" s="48">
        <v>200</v>
      </c>
      <c r="G245" s="123">
        <f>rv_mbp13t_cto</f>
        <v>0.12</v>
      </c>
      <c r="H245" s="50">
        <f t="shared" si="28"/>
        <v>176</v>
      </c>
      <c r="I245" s="50"/>
      <c r="J245" s="50"/>
      <c r="K245" s="50"/>
      <c r="L245" s="43" t="s">
        <v>23</v>
      </c>
      <c r="M245" s="76" t="s">
        <v>23</v>
      </c>
      <c r="N245" s="52" t="s">
        <v>508</v>
      </c>
      <c r="O245" s="135" t="s">
        <v>25</v>
      </c>
      <c r="P245" s="41" t="s">
        <v>34</v>
      </c>
    </row>
    <row r="246" spans="1:16">
      <c r="A246" s="44" t="s">
        <v>529</v>
      </c>
      <c r="B246" s="45" t="s">
        <v>530</v>
      </c>
      <c r="C246" s="46">
        <v>1</v>
      </c>
      <c r="D246" s="47" t="s">
        <v>21</v>
      </c>
      <c r="E246" s="58" t="s">
        <v>23</v>
      </c>
      <c r="F246" s="48">
        <v>208.33333329999999</v>
      </c>
      <c r="G246" s="123">
        <f>rv_mbp13t_cto</f>
        <v>0.12</v>
      </c>
      <c r="H246" s="50">
        <f t="shared" si="28"/>
        <v>183.33333330400001</v>
      </c>
      <c r="I246" s="50"/>
      <c r="J246" s="50"/>
      <c r="K246" s="50"/>
      <c r="L246" s="43" t="s">
        <v>23</v>
      </c>
      <c r="M246" s="76" t="s">
        <v>23</v>
      </c>
      <c r="N246" s="52" t="s">
        <v>508</v>
      </c>
      <c r="O246" s="135" t="s">
        <v>25</v>
      </c>
      <c r="P246" s="41" t="s">
        <v>34</v>
      </c>
    </row>
    <row r="247" spans="1:16">
      <c r="A247" s="44" t="s">
        <v>531</v>
      </c>
      <c r="B247" s="45" t="s">
        <v>532</v>
      </c>
      <c r="C247" s="46">
        <v>1</v>
      </c>
      <c r="D247" s="47" t="s">
        <v>21</v>
      </c>
      <c r="E247" s="58" t="s">
        <v>23</v>
      </c>
      <c r="F247" s="48">
        <v>625</v>
      </c>
      <c r="G247" s="123">
        <f>rv_mbp13t_cto</f>
        <v>0.12</v>
      </c>
      <c r="H247" s="50">
        <f t="shared" ref="H247" si="30">F247-(F247*G247)</f>
        <v>550</v>
      </c>
      <c r="I247" s="50"/>
      <c r="J247" s="50"/>
      <c r="K247" s="50"/>
      <c r="L247" s="43" t="s">
        <v>23</v>
      </c>
      <c r="M247" s="76" t="s">
        <v>23</v>
      </c>
      <c r="N247" s="52" t="s">
        <v>508</v>
      </c>
      <c r="O247" s="135" t="s">
        <v>25</v>
      </c>
      <c r="P247" s="41" t="s">
        <v>34</v>
      </c>
    </row>
    <row r="248" spans="1:16">
      <c r="A248" s="44" t="s">
        <v>533</v>
      </c>
      <c r="B248" s="45" t="s">
        <v>534</v>
      </c>
      <c r="C248" s="46">
        <v>1</v>
      </c>
      <c r="D248" s="47" t="s">
        <v>21</v>
      </c>
      <c r="E248" s="58" t="s">
        <v>23</v>
      </c>
      <c r="F248" s="134">
        <v>1250</v>
      </c>
      <c r="G248" s="123">
        <f>rv_mbp13t_cto</f>
        <v>0.12</v>
      </c>
      <c r="H248" s="50">
        <f t="shared" si="28"/>
        <v>1100</v>
      </c>
      <c r="I248" s="50"/>
      <c r="J248" s="50"/>
      <c r="K248" s="50"/>
      <c r="L248" s="43" t="s">
        <v>23</v>
      </c>
      <c r="M248" s="76" t="s">
        <v>23</v>
      </c>
      <c r="N248" s="52" t="s">
        <v>508</v>
      </c>
      <c r="O248" s="135" t="s">
        <v>25</v>
      </c>
      <c r="P248" s="41" t="s">
        <v>34</v>
      </c>
    </row>
    <row r="249" spans="1:16">
      <c r="A249" s="44" t="s">
        <v>535</v>
      </c>
      <c r="B249" s="45" t="s">
        <v>536</v>
      </c>
      <c r="C249" s="46">
        <v>1</v>
      </c>
      <c r="D249" s="47" t="s">
        <v>21</v>
      </c>
      <c r="E249" s="58" t="s">
        <v>23</v>
      </c>
      <c r="F249" s="48"/>
      <c r="G249" s="123"/>
      <c r="H249" s="50">
        <f t="shared" si="28"/>
        <v>0</v>
      </c>
      <c r="I249" s="50"/>
      <c r="J249" s="50"/>
      <c r="K249" s="50"/>
      <c r="L249" s="43" t="s">
        <v>23</v>
      </c>
      <c r="M249" s="76" t="s">
        <v>23</v>
      </c>
      <c r="N249" s="52" t="s">
        <v>508</v>
      </c>
      <c r="O249" s="135" t="s">
        <v>25</v>
      </c>
      <c r="P249" s="41" t="s">
        <v>34</v>
      </c>
    </row>
    <row r="250" spans="1:16">
      <c r="A250" s="44" t="s">
        <v>537</v>
      </c>
      <c r="B250" s="45" t="s">
        <v>538</v>
      </c>
      <c r="C250" s="46">
        <v>1</v>
      </c>
      <c r="D250" s="47" t="s">
        <v>21</v>
      </c>
      <c r="E250" s="58" t="s">
        <v>23</v>
      </c>
      <c r="F250" s="48"/>
      <c r="G250" s="123"/>
      <c r="H250" s="50">
        <f t="shared" si="28"/>
        <v>0</v>
      </c>
      <c r="I250" s="50"/>
      <c r="J250" s="50"/>
      <c r="K250" s="50"/>
      <c r="L250" s="43" t="s">
        <v>23</v>
      </c>
      <c r="M250" s="76" t="s">
        <v>23</v>
      </c>
      <c r="N250" s="52" t="s">
        <v>508</v>
      </c>
      <c r="O250" s="135" t="s">
        <v>25</v>
      </c>
      <c r="P250" s="41" t="s">
        <v>34</v>
      </c>
    </row>
    <row r="251" spans="1:16">
      <c r="A251" s="83" t="s">
        <v>539</v>
      </c>
      <c r="B251" s="84" t="s">
        <v>540</v>
      </c>
      <c r="C251" s="86">
        <v>1</v>
      </c>
      <c r="D251" s="87" t="s">
        <v>21</v>
      </c>
      <c r="E251" s="129" t="s">
        <v>539</v>
      </c>
      <c r="F251" s="88">
        <v>1874.166667</v>
      </c>
      <c r="G251" s="121">
        <f>rv_mbp13t</f>
        <v>0.15</v>
      </c>
      <c r="H251" s="89">
        <f t="shared" si="28"/>
        <v>1593.04166695</v>
      </c>
      <c r="I251" s="89" t="s">
        <v>411</v>
      </c>
      <c r="J251" s="89" t="e">
        <f>mbp13_3pl</f>
        <v>#REF!</v>
      </c>
      <c r="K251" s="85" t="e">
        <f>H251+J251</f>
        <v>#REF!</v>
      </c>
      <c r="L251" s="43" t="s">
        <v>23</v>
      </c>
      <c r="M251" s="76">
        <v>0.3</v>
      </c>
      <c r="N251" s="52" t="s">
        <v>541</v>
      </c>
      <c r="O251" s="135" t="s">
        <v>25</v>
      </c>
      <c r="P251" s="41" t="s">
        <v>413</v>
      </c>
    </row>
    <row r="252" spans="1:16">
      <c r="A252" s="44" t="s">
        <v>542</v>
      </c>
      <c r="B252" s="45" t="s">
        <v>543</v>
      </c>
      <c r="C252" s="46">
        <v>1</v>
      </c>
      <c r="D252" s="47" t="s">
        <v>21</v>
      </c>
      <c r="E252" s="58" t="s">
        <v>23</v>
      </c>
      <c r="F252" s="48">
        <v>300</v>
      </c>
      <c r="G252" s="123">
        <f>rv_mbp13t_cto</f>
        <v>0.12</v>
      </c>
      <c r="H252" s="50">
        <f t="shared" si="28"/>
        <v>264</v>
      </c>
      <c r="I252" s="50"/>
      <c r="J252" s="50"/>
      <c r="K252" s="50"/>
      <c r="L252" s="43" t="s">
        <v>23</v>
      </c>
      <c r="M252" s="76" t="s">
        <v>23</v>
      </c>
      <c r="N252" s="52" t="s">
        <v>541</v>
      </c>
      <c r="O252" s="135" t="s">
        <v>25</v>
      </c>
      <c r="P252" s="41" t="s">
        <v>34</v>
      </c>
    </row>
    <row r="253" spans="1:16">
      <c r="A253" s="44" t="s">
        <v>544</v>
      </c>
      <c r="B253" s="45" t="s">
        <v>545</v>
      </c>
      <c r="C253" s="46">
        <v>1</v>
      </c>
      <c r="D253" s="47" t="s">
        <v>21</v>
      </c>
      <c r="E253" s="58" t="s">
        <v>23</v>
      </c>
      <c r="F253" s="48">
        <v>200</v>
      </c>
      <c r="G253" s="123">
        <f>rv_mbp13t_cto</f>
        <v>0.12</v>
      </c>
      <c r="H253" s="50">
        <f t="shared" si="28"/>
        <v>176</v>
      </c>
      <c r="I253" s="50"/>
      <c r="J253" s="50"/>
      <c r="K253" s="50"/>
      <c r="L253" s="43" t="s">
        <v>23</v>
      </c>
      <c r="M253" s="76" t="s">
        <v>23</v>
      </c>
      <c r="N253" s="52" t="s">
        <v>541</v>
      </c>
      <c r="O253" s="135" t="s">
        <v>25</v>
      </c>
      <c r="P253" s="41" t="s">
        <v>34</v>
      </c>
    </row>
    <row r="254" spans="1:16">
      <c r="A254" s="44" t="s">
        <v>546</v>
      </c>
      <c r="B254" s="45" t="s">
        <v>547</v>
      </c>
      <c r="C254" s="46">
        <v>1</v>
      </c>
      <c r="D254" s="47" t="s">
        <v>21</v>
      </c>
      <c r="E254" s="58" t="s">
        <v>23</v>
      </c>
      <c r="F254" s="48">
        <v>416.66666670000001</v>
      </c>
      <c r="G254" s="123">
        <f>rv_mbp13t_cto</f>
        <v>0.12</v>
      </c>
      <c r="H254" s="50">
        <f t="shared" ref="H254" si="31">F254-(F254*G254)</f>
        <v>366.66666669599999</v>
      </c>
      <c r="I254" s="50"/>
      <c r="J254" s="50"/>
      <c r="K254" s="50"/>
      <c r="L254" s="43" t="s">
        <v>23</v>
      </c>
      <c r="M254" s="76" t="s">
        <v>23</v>
      </c>
      <c r="N254" s="52" t="s">
        <v>541</v>
      </c>
      <c r="O254" s="135" t="s">
        <v>25</v>
      </c>
      <c r="P254" s="41" t="s">
        <v>34</v>
      </c>
    </row>
    <row r="255" spans="1:16">
      <c r="A255" s="44" t="s">
        <v>548</v>
      </c>
      <c r="B255" s="45" t="s">
        <v>549</v>
      </c>
      <c r="C255" s="46">
        <v>1</v>
      </c>
      <c r="D255" s="47" t="s">
        <v>21</v>
      </c>
      <c r="E255" s="58" t="s">
        <v>23</v>
      </c>
      <c r="F255" s="134">
        <v>1041.67</v>
      </c>
      <c r="G255" s="123">
        <f>rv_mbp13t_cto</f>
        <v>0.12</v>
      </c>
      <c r="H255" s="50">
        <f t="shared" si="28"/>
        <v>916.66960000000006</v>
      </c>
      <c r="I255" s="50"/>
      <c r="J255" s="50"/>
      <c r="K255" s="50"/>
      <c r="L255" s="43" t="s">
        <v>23</v>
      </c>
      <c r="M255" s="76" t="s">
        <v>23</v>
      </c>
      <c r="N255" s="52" t="s">
        <v>541</v>
      </c>
      <c r="O255" s="135" t="s">
        <v>25</v>
      </c>
      <c r="P255" s="41" t="s">
        <v>34</v>
      </c>
    </row>
    <row r="256" spans="1:16">
      <c r="A256" s="44" t="s">
        <v>550</v>
      </c>
      <c r="B256" s="45" t="s">
        <v>551</v>
      </c>
      <c r="C256" s="46">
        <v>1</v>
      </c>
      <c r="D256" s="47" t="s">
        <v>21</v>
      </c>
      <c r="E256" s="58" t="s">
        <v>23</v>
      </c>
      <c r="F256" s="48"/>
      <c r="G256" s="123"/>
      <c r="H256" s="50">
        <f t="shared" si="28"/>
        <v>0</v>
      </c>
      <c r="I256" s="50"/>
      <c r="J256" s="50"/>
      <c r="K256" s="50"/>
      <c r="L256" s="43" t="s">
        <v>23</v>
      </c>
      <c r="M256" s="76" t="s">
        <v>23</v>
      </c>
      <c r="N256" s="52" t="s">
        <v>541</v>
      </c>
      <c r="O256" s="135" t="s">
        <v>25</v>
      </c>
      <c r="P256" s="41" t="s">
        <v>34</v>
      </c>
    </row>
    <row r="257" spans="1:16">
      <c r="A257" s="44" t="s">
        <v>552</v>
      </c>
      <c r="B257" s="45" t="s">
        <v>553</v>
      </c>
      <c r="C257" s="46">
        <v>1</v>
      </c>
      <c r="D257" s="47" t="s">
        <v>21</v>
      </c>
      <c r="E257" s="58" t="s">
        <v>23</v>
      </c>
      <c r="F257" s="48"/>
      <c r="G257" s="123"/>
      <c r="H257" s="50">
        <f t="shared" si="28"/>
        <v>0</v>
      </c>
      <c r="I257" s="50"/>
      <c r="J257" s="50"/>
      <c r="K257" s="50"/>
      <c r="L257" s="43" t="s">
        <v>23</v>
      </c>
      <c r="M257" s="76" t="s">
        <v>23</v>
      </c>
      <c r="N257" s="52" t="s">
        <v>541</v>
      </c>
      <c r="O257" s="135" t="s">
        <v>25</v>
      </c>
      <c r="P257" s="41" t="s">
        <v>34</v>
      </c>
    </row>
    <row r="258" spans="1:16">
      <c r="A258" s="83" t="s">
        <v>554</v>
      </c>
      <c r="B258" s="84" t="s">
        <v>555</v>
      </c>
      <c r="C258" s="86">
        <v>1</v>
      </c>
      <c r="D258" s="87" t="s">
        <v>21</v>
      </c>
      <c r="E258" s="129" t="s">
        <v>554</v>
      </c>
      <c r="F258" s="88">
        <v>1874.166667</v>
      </c>
      <c r="G258" s="121">
        <f>rv_mbp13t</f>
        <v>0.15</v>
      </c>
      <c r="H258" s="89">
        <f t="shared" si="28"/>
        <v>1593.04166695</v>
      </c>
      <c r="I258" s="89" t="s">
        <v>411</v>
      </c>
      <c r="J258" s="89" t="e">
        <f>mbp13_3pl</f>
        <v>#REF!</v>
      </c>
      <c r="K258" s="85" t="e">
        <f>H258+J258</f>
        <v>#REF!</v>
      </c>
      <c r="L258" s="43" t="s">
        <v>23</v>
      </c>
      <c r="M258" s="76">
        <v>0.3</v>
      </c>
      <c r="N258" s="52" t="s">
        <v>541</v>
      </c>
      <c r="O258" s="135" t="s">
        <v>25</v>
      </c>
      <c r="P258" s="41" t="s">
        <v>413</v>
      </c>
    </row>
    <row r="259" spans="1:16">
      <c r="A259" s="44" t="s">
        <v>556</v>
      </c>
      <c r="B259" s="45" t="s">
        <v>557</v>
      </c>
      <c r="C259" s="46">
        <v>1</v>
      </c>
      <c r="D259" s="47" t="s">
        <v>21</v>
      </c>
      <c r="E259" s="58" t="s">
        <v>23</v>
      </c>
      <c r="F259" s="48">
        <v>300</v>
      </c>
      <c r="G259" s="123">
        <f>rv_mbp13t_cto</f>
        <v>0.12</v>
      </c>
      <c r="H259" s="50">
        <f t="shared" si="28"/>
        <v>264</v>
      </c>
      <c r="I259" s="50"/>
      <c r="J259" s="50"/>
      <c r="K259" s="50"/>
      <c r="L259" s="43" t="s">
        <v>23</v>
      </c>
      <c r="M259" s="76" t="s">
        <v>23</v>
      </c>
      <c r="N259" s="52" t="s">
        <v>541</v>
      </c>
      <c r="O259" s="135" t="s">
        <v>25</v>
      </c>
      <c r="P259" s="41" t="s">
        <v>34</v>
      </c>
    </row>
    <row r="260" spans="1:16">
      <c r="A260" s="44" t="s">
        <v>558</v>
      </c>
      <c r="B260" s="45" t="s">
        <v>559</v>
      </c>
      <c r="C260" s="46">
        <v>1</v>
      </c>
      <c r="D260" s="47" t="s">
        <v>21</v>
      </c>
      <c r="E260" s="58" t="s">
        <v>23</v>
      </c>
      <c r="F260" s="48">
        <v>200</v>
      </c>
      <c r="G260" s="123">
        <f>rv_mbp13t_cto</f>
        <v>0.12</v>
      </c>
      <c r="H260" s="50">
        <f t="shared" si="28"/>
        <v>176</v>
      </c>
      <c r="I260" s="50"/>
      <c r="J260" s="50"/>
      <c r="K260" s="50"/>
      <c r="L260" s="43" t="s">
        <v>23</v>
      </c>
      <c r="M260" s="76" t="s">
        <v>23</v>
      </c>
      <c r="N260" s="52" t="s">
        <v>541</v>
      </c>
      <c r="O260" s="135" t="s">
        <v>25</v>
      </c>
      <c r="P260" s="41" t="s">
        <v>34</v>
      </c>
    </row>
    <row r="261" spans="1:16">
      <c r="A261" s="44" t="s">
        <v>560</v>
      </c>
      <c r="B261" s="45" t="s">
        <v>561</v>
      </c>
      <c r="C261" s="46">
        <v>1</v>
      </c>
      <c r="D261" s="47" t="s">
        <v>21</v>
      </c>
      <c r="E261" s="58" t="s">
        <v>23</v>
      </c>
      <c r="F261" s="48">
        <v>416.66666670000001</v>
      </c>
      <c r="G261" s="123">
        <f>rv_mbp13t_cto</f>
        <v>0.12</v>
      </c>
      <c r="H261" s="50">
        <f t="shared" ref="H261" si="32">F261-(F261*G261)</f>
        <v>366.66666669599999</v>
      </c>
      <c r="I261" s="50"/>
      <c r="J261" s="50"/>
      <c r="K261" s="50"/>
      <c r="L261" s="43" t="s">
        <v>23</v>
      </c>
      <c r="M261" s="76" t="s">
        <v>23</v>
      </c>
      <c r="N261" s="52" t="s">
        <v>541</v>
      </c>
      <c r="O261" s="135" t="s">
        <v>25</v>
      </c>
      <c r="P261" s="41" t="s">
        <v>34</v>
      </c>
    </row>
    <row r="262" spans="1:16">
      <c r="A262" s="44" t="s">
        <v>562</v>
      </c>
      <c r="B262" s="45" t="s">
        <v>563</v>
      </c>
      <c r="C262" s="46">
        <v>1</v>
      </c>
      <c r="D262" s="47" t="s">
        <v>21</v>
      </c>
      <c r="E262" s="58" t="s">
        <v>23</v>
      </c>
      <c r="F262" s="134">
        <v>1041.67</v>
      </c>
      <c r="G262" s="123">
        <f>rv_mbp13t_cto</f>
        <v>0.12</v>
      </c>
      <c r="H262" s="50">
        <f t="shared" si="28"/>
        <v>916.66960000000006</v>
      </c>
      <c r="I262" s="50"/>
      <c r="J262" s="50"/>
      <c r="K262" s="50"/>
      <c r="L262" s="43" t="s">
        <v>23</v>
      </c>
      <c r="M262" s="76" t="s">
        <v>23</v>
      </c>
      <c r="N262" s="52" t="s">
        <v>541</v>
      </c>
      <c r="O262" s="135" t="s">
        <v>25</v>
      </c>
      <c r="P262" s="41" t="s">
        <v>34</v>
      </c>
    </row>
    <row r="263" spans="1:16">
      <c r="A263" s="44" t="s">
        <v>564</v>
      </c>
      <c r="B263" s="45" t="s">
        <v>565</v>
      </c>
      <c r="C263" s="46">
        <v>1</v>
      </c>
      <c r="D263" s="47" t="s">
        <v>21</v>
      </c>
      <c r="E263" s="58" t="s">
        <v>23</v>
      </c>
      <c r="F263" s="48"/>
      <c r="G263" s="123"/>
      <c r="H263" s="50">
        <f t="shared" si="28"/>
        <v>0</v>
      </c>
      <c r="I263" s="50"/>
      <c r="J263" s="50"/>
      <c r="K263" s="50"/>
      <c r="L263" s="43" t="s">
        <v>23</v>
      </c>
      <c r="M263" s="76" t="s">
        <v>23</v>
      </c>
      <c r="N263" s="52" t="s">
        <v>541</v>
      </c>
      <c r="O263" s="135" t="s">
        <v>25</v>
      </c>
      <c r="P263" s="41" t="s">
        <v>34</v>
      </c>
    </row>
    <row r="264" spans="1:16">
      <c r="A264" s="44" t="s">
        <v>566</v>
      </c>
      <c r="B264" s="45" t="s">
        <v>567</v>
      </c>
      <c r="C264" s="46">
        <v>1</v>
      </c>
      <c r="D264" s="47" t="s">
        <v>21</v>
      </c>
      <c r="E264" s="58" t="s">
        <v>23</v>
      </c>
      <c r="F264" s="48"/>
      <c r="G264" s="123"/>
      <c r="H264" s="50">
        <f t="shared" si="28"/>
        <v>0</v>
      </c>
      <c r="I264" s="50"/>
      <c r="J264" s="50"/>
      <c r="K264" s="50"/>
      <c r="L264" s="43" t="s">
        <v>23</v>
      </c>
      <c r="M264" s="76" t="s">
        <v>23</v>
      </c>
      <c r="N264" s="52" t="s">
        <v>541</v>
      </c>
      <c r="O264" s="135" t="s">
        <v>25</v>
      </c>
      <c r="P264" s="41" t="s">
        <v>34</v>
      </c>
    </row>
    <row r="265" spans="1:16">
      <c r="A265" s="83" t="s">
        <v>568</v>
      </c>
      <c r="B265" s="84" t="s">
        <v>569</v>
      </c>
      <c r="C265" s="86">
        <v>1</v>
      </c>
      <c r="D265" s="87" t="s">
        <v>21</v>
      </c>
      <c r="E265" s="129" t="s">
        <v>568</v>
      </c>
      <c r="F265" s="88">
        <v>2332.5</v>
      </c>
      <c r="G265" s="121">
        <f>rv_mbp15t_eg</f>
        <v>0.17</v>
      </c>
      <c r="H265" s="89">
        <f t="shared" ref="H265:H334" si="33">F265-(F265*G265)</f>
        <v>1935.9749999999999</v>
      </c>
      <c r="I265" s="89" t="s">
        <v>570</v>
      </c>
      <c r="J265" s="89" t="e">
        <f>mbp15_3pl</f>
        <v>#REF!</v>
      </c>
      <c r="K265" s="85" t="e">
        <f>H265+J265</f>
        <v>#REF!</v>
      </c>
      <c r="L265" s="43" t="s">
        <v>23</v>
      </c>
      <c r="M265" s="76">
        <v>0.42</v>
      </c>
      <c r="N265" s="52" t="s">
        <v>571</v>
      </c>
      <c r="O265" s="135" t="s">
        <v>25</v>
      </c>
      <c r="P265" s="41" t="s">
        <v>413</v>
      </c>
    </row>
    <row r="266" spans="1:16">
      <c r="A266" s="35" t="s">
        <v>570</v>
      </c>
      <c r="B266" s="36" t="s">
        <v>572</v>
      </c>
      <c r="C266" s="37">
        <v>1</v>
      </c>
      <c r="D266" s="38" t="s">
        <v>28</v>
      </c>
      <c r="E266" s="130" t="s">
        <v>570</v>
      </c>
      <c r="F266" s="39"/>
      <c r="G266" s="122"/>
      <c r="H266" s="42">
        <v>117</v>
      </c>
      <c r="I266" s="42"/>
      <c r="J266" s="42"/>
      <c r="K266" s="42"/>
      <c r="L266" s="43" t="s">
        <v>23</v>
      </c>
      <c r="M266" s="76" t="s">
        <v>23</v>
      </c>
      <c r="N266" s="52" t="s">
        <v>29</v>
      </c>
      <c r="O266" s="135" t="s">
        <v>30</v>
      </c>
      <c r="P266" s="41" t="s">
        <v>31</v>
      </c>
    </row>
    <row r="267" spans="1:16">
      <c r="A267" s="44" t="s">
        <v>573</v>
      </c>
      <c r="B267" s="45" t="s">
        <v>574</v>
      </c>
      <c r="C267" s="46">
        <v>1</v>
      </c>
      <c r="D267" s="47" t="s">
        <v>21</v>
      </c>
      <c r="E267" s="58" t="s">
        <v>23</v>
      </c>
      <c r="F267" s="48">
        <v>400</v>
      </c>
      <c r="G267" s="123">
        <f t="shared" ref="G267:G273" si="34">rv_mbp15t_eg_cto</f>
        <v>0.15</v>
      </c>
      <c r="H267" s="50">
        <f t="shared" si="33"/>
        <v>340</v>
      </c>
      <c r="I267" s="50"/>
      <c r="J267" s="50"/>
      <c r="K267" s="50"/>
      <c r="L267" s="43" t="s">
        <v>23</v>
      </c>
      <c r="M267" s="76" t="s">
        <v>23</v>
      </c>
      <c r="N267" s="52" t="s">
        <v>571</v>
      </c>
      <c r="O267" s="135" t="s">
        <v>25</v>
      </c>
      <c r="P267" s="41" t="s">
        <v>34</v>
      </c>
    </row>
    <row r="268" spans="1:16">
      <c r="A268" s="44" t="s">
        <v>575</v>
      </c>
      <c r="B268" s="45" t="s">
        <v>576</v>
      </c>
      <c r="C268" s="46">
        <v>1</v>
      </c>
      <c r="D268" s="47" t="s">
        <v>21</v>
      </c>
      <c r="E268" s="58" t="s">
        <v>23</v>
      </c>
      <c r="F268" s="48">
        <v>400</v>
      </c>
      <c r="G268" s="123">
        <f t="shared" si="34"/>
        <v>0.15</v>
      </c>
      <c r="H268" s="50">
        <f t="shared" ref="H268" si="35">F268-(F268*G268)</f>
        <v>340</v>
      </c>
      <c r="I268" s="50"/>
      <c r="J268" s="50"/>
      <c r="K268" s="50"/>
      <c r="L268" s="43" t="s">
        <v>23</v>
      </c>
      <c r="M268" s="76" t="s">
        <v>23</v>
      </c>
      <c r="N268" s="52" t="s">
        <v>571</v>
      </c>
      <c r="O268" s="135" t="s">
        <v>25</v>
      </c>
      <c r="P268" s="41" t="s">
        <v>34</v>
      </c>
    </row>
    <row r="269" spans="1:16">
      <c r="A269" s="44" t="s">
        <v>577</v>
      </c>
      <c r="B269" s="45" t="s">
        <v>578</v>
      </c>
      <c r="C269" s="46">
        <v>1</v>
      </c>
      <c r="D269" s="47" t="s">
        <v>21</v>
      </c>
      <c r="E269" s="58" t="s">
        <v>23</v>
      </c>
      <c r="F269" s="48">
        <v>100</v>
      </c>
      <c r="G269" s="123">
        <f t="shared" si="34"/>
        <v>0.15</v>
      </c>
      <c r="H269" s="50">
        <f t="shared" si="33"/>
        <v>85</v>
      </c>
      <c r="I269" s="50"/>
      <c r="J269" s="50"/>
      <c r="K269" s="50"/>
      <c r="L269" s="43" t="s">
        <v>23</v>
      </c>
      <c r="M269" s="76" t="s">
        <v>23</v>
      </c>
      <c r="N269" s="52" t="s">
        <v>571</v>
      </c>
      <c r="O269" s="135" t="s">
        <v>25</v>
      </c>
      <c r="P269" s="41" t="s">
        <v>34</v>
      </c>
    </row>
    <row r="270" spans="1:16">
      <c r="A270" s="44" t="s">
        <v>579</v>
      </c>
      <c r="B270" s="45" t="s">
        <v>580</v>
      </c>
      <c r="C270" s="46">
        <v>1</v>
      </c>
      <c r="D270" s="47" t="s">
        <v>21</v>
      </c>
      <c r="E270" s="58" t="s">
        <v>23</v>
      </c>
      <c r="F270" s="48">
        <v>200</v>
      </c>
      <c r="G270" s="123">
        <f t="shared" si="34"/>
        <v>0.15</v>
      </c>
      <c r="H270" s="50">
        <f t="shared" si="33"/>
        <v>170</v>
      </c>
      <c r="I270" s="50"/>
      <c r="J270" s="50"/>
      <c r="K270" s="50"/>
      <c r="L270" s="43" t="s">
        <v>23</v>
      </c>
      <c r="M270" s="76" t="s">
        <v>23</v>
      </c>
      <c r="N270" s="52" t="s">
        <v>571</v>
      </c>
      <c r="O270" s="135" t="s">
        <v>25</v>
      </c>
      <c r="P270" s="41" t="s">
        <v>34</v>
      </c>
    </row>
    <row r="271" spans="1:16">
      <c r="A271" s="44" t="s">
        <v>581</v>
      </c>
      <c r="B271" s="45" t="s">
        <v>582</v>
      </c>
      <c r="C271" s="46">
        <v>1</v>
      </c>
      <c r="D271" s="47" t="s">
        <v>21</v>
      </c>
      <c r="E271" s="58" t="s">
        <v>23</v>
      </c>
      <c r="F271" s="48">
        <v>600</v>
      </c>
      <c r="G271" s="123">
        <f t="shared" si="34"/>
        <v>0.15</v>
      </c>
      <c r="H271" s="50">
        <f t="shared" si="33"/>
        <v>510</v>
      </c>
      <c r="I271" s="50"/>
      <c r="J271" s="50"/>
      <c r="K271" s="50"/>
      <c r="L271" s="43" t="s">
        <v>23</v>
      </c>
      <c r="M271" s="76" t="s">
        <v>23</v>
      </c>
      <c r="N271" s="52" t="s">
        <v>571</v>
      </c>
      <c r="O271" s="135" t="s">
        <v>25</v>
      </c>
      <c r="P271" s="41" t="s">
        <v>34</v>
      </c>
    </row>
    <row r="272" spans="1:16">
      <c r="A272" s="44" t="s">
        <v>583</v>
      </c>
      <c r="B272" s="45" t="s">
        <v>584</v>
      </c>
      <c r="C272" s="46">
        <v>1</v>
      </c>
      <c r="D272" s="47" t="s">
        <v>21</v>
      </c>
      <c r="E272" s="58" t="s">
        <v>23</v>
      </c>
      <c r="F272" s="134">
        <v>1200</v>
      </c>
      <c r="G272" s="123">
        <f t="shared" si="34"/>
        <v>0.15</v>
      </c>
      <c r="H272" s="50">
        <f t="shared" ref="H272" si="36">F272-(F272*G272)</f>
        <v>1020</v>
      </c>
      <c r="I272" s="50"/>
      <c r="J272" s="50"/>
      <c r="K272" s="50"/>
      <c r="L272" s="43" t="s">
        <v>23</v>
      </c>
      <c r="M272" s="76" t="s">
        <v>23</v>
      </c>
      <c r="N272" s="52" t="s">
        <v>571</v>
      </c>
      <c r="O272" s="135" t="s">
        <v>25</v>
      </c>
      <c r="P272" s="41" t="s">
        <v>34</v>
      </c>
    </row>
    <row r="273" spans="1:16">
      <c r="A273" s="44" t="s">
        <v>585</v>
      </c>
      <c r="B273" s="45" t="s">
        <v>586</v>
      </c>
      <c r="C273" s="46">
        <v>1</v>
      </c>
      <c r="D273" s="47" t="s">
        <v>21</v>
      </c>
      <c r="E273" s="58" t="s">
        <v>23</v>
      </c>
      <c r="F273" s="134">
        <v>3000</v>
      </c>
      <c r="G273" s="123">
        <f t="shared" si="34"/>
        <v>0.15</v>
      </c>
      <c r="H273" s="50">
        <f t="shared" si="33"/>
        <v>2550</v>
      </c>
      <c r="I273" s="50"/>
      <c r="J273" s="50"/>
      <c r="K273" s="50"/>
      <c r="L273" s="43" t="s">
        <v>23</v>
      </c>
      <c r="M273" s="76" t="s">
        <v>23</v>
      </c>
      <c r="N273" s="52" t="s">
        <v>571</v>
      </c>
      <c r="O273" s="135" t="s">
        <v>25</v>
      </c>
      <c r="P273" s="41" t="s">
        <v>34</v>
      </c>
    </row>
    <row r="274" spans="1:16">
      <c r="A274" s="44" t="s">
        <v>587</v>
      </c>
      <c r="B274" s="45" t="s">
        <v>588</v>
      </c>
      <c r="C274" s="46">
        <v>1</v>
      </c>
      <c r="D274" s="47" t="s">
        <v>21</v>
      </c>
      <c r="E274" s="58" t="s">
        <v>23</v>
      </c>
      <c r="F274" s="48"/>
      <c r="G274" s="123"/>
      <c r="H274" s="50">
        <f t="shared" si="33"/>
        <v>0</v>
      </c>
      <c r="I274" s="50"/>
      <c r="J274" s="50"/>
      <c r="K274" s="50"/>
      <c r="L274" s="43" t="s">
        <v>23</v>
      </c>
      <c r="M274" s="76" t="s">
        <v>23</v>
      </c>
      <c r="N274" s="52" t="s">
        <v>571</v>
      </c>
      <c r="O274" s="135" t="s">
        <v>25</v>
      </c>
      <c r="P274" s="41" t="s">
        <v>34</v>
      </c>
    </row>
    <row r="275" spans="1:16">
      <c r="A275" s="44" t="s">
        <v>589</v>
      </c>
      <c r="B275" s="45" t="s">
        <v>590</v>
      </c>
      <c r="C275" s="46">
        <v>1</v>
      </c>
      <c r="D275" s="47" t="s">
        <v>21</v>
      </c>
      <c r="E275" s="58" t="s">
        <v>23</v>
      </c>
      <c r="F275" s="48"/>
      <c r="G275" s="123"/>
      <c r="H275" s="50">
        <f t="shared" si="33"/>
        <v>0</v>
      </c>
      <c r="I275" s="50"/>
      <c r="J275" s="50"/>
      <c r="K275" s="50"/>
      <c r="L275" s="43" t="s">
        <v>23</v>
      </c>
      <c r="M275" s="76" t="s">
        <v>23</v>
      </c>
      <c r="N275" s="52" t="s">
        <v>571</v>
      </c>
      <c r="O275" s="135" t="s">
        <v>25</v>
      </c>
      <c r="P275" s="41" t="s">
        <v>34</v>
      </c>
    </row>
    <row r="276" spans="1:16">
      <c r="A276" s="53" t="s">
        <v>591</v>
      </c>
      <c r="B276" s="45" t="s">
        <v>592</v>
      </c>
      <c r="C276" s="46">
        <v>1</v>
      </c>
      <c r="D276" s="54" t="s">
        <v>28</v>
      </c>
      <c r="E276" s="58" t="s">
        <v>591</v>
      </c>
      <c r="F276" s="48"/>
      <c r="G276" s="123"/>
      <c r="H276" s="50">
        <v>73</v>
      </c>
      <c r="I276" s="50"/>
      <c r="J276" s="50"/>
      <c r="K276" s="50"/>
      <c r="L276" s="43" t="s">
        <v>23</v>
      </c>
      <c r="M276" s="76" t="s">
        <v>23</v>
      </c>
      <c r="N276" s="52" t="s">
        <v>29</v>
      </c>
      <c r="O276" s="135" t="s">
        <v>30</v>
      </c>
      <c r="P276" s="41" t="s">
        <v>31</v>
      </c>
    </row>
    <row r="277" spans="1:16">
      <c r="A277" s="53" t="s">
        <v>593</v>
      </c>
      <c r="B277" s="45" t="s">
        <v>594</v>
      </c>
      <c r="C277" s="46">
        <v>1</v>
      </c>
      <c r="D277" s="54" t="s">
        <v>28</v>
      </c>
      <c r="E277" s="58" t="s">
        <v>593</v>
      </c>
      <c r="F277" s="48"/>
      <c r="G277" s="123"/>
      <c r="H277" s="50">
        <v>148</v>
      </c>
      <c r="I277" s="50"/>
      <c r="J277" s="50"/>
      <c r="K277" s="50"/>
      <c r="L277" s="43" t="s">
        <v>23</v>
      </c>
      <c r="M277" s="76" t="s">
        <v>23</v>
      </c>
      <c r="N277" s="52" t="s">
        <v>29</v>
      </c>
      <c r="O277" s="135" t="s">
        <v>30</v>
      </c>
      <c r="P277" s="41" t="s">
        <v>31</v>
      </c>
    </row>
    <row r="278" spans="1:16">
      <c r="A278" s="53" t="s">
        <v>595</v>
      </c>
      <c r="B278" s="45" t="s">
        <v>596</v>
      </c>
      <c r="C278" s="46">
        <v>1</v>
      </c>
      <c r="D278" s="54" t="s">
        <v>28</v>
      </c>
      <c r="E278" s="58" t="s">
        <v>595</v>
      </c>
      <c r="F278" s="48"/>
      <c r="G278" s="123"/>
      <c r="H278" s="50">
        <v>302</v>
      </c>
      <c r="I278" s="50"/>
      <c r="J278" s="50"/>
      <c r="K278" s="50"/>
      <c r="L278" s="43" t="s">
        <v>23</v>
      </c>
      <c r="M278" s="76" t="s">
        <v>23</v>
      </c>
      <c r="N278" s="52" t="s">
        <v>29</v>
      </c>
      <c r="O278" s="135" t="s">
        <v>30</v>
      </c>
      <c r="P278" s="41" t="s">
        <v>31</v>
      </c>
    </row>
    <row r="279" spans="1:16">
      <c r="A279" s="53" t="s">
        <v>597</v>
      </c>
      <c r="B279" s="45" t="s">
        <v>598</v>
      </c>
      <c r="C279" s="46">
        <v>1</v>
      </c>
      <c r="D279" s="54" t="s">
        <v>28</v>
      </c>
      <c r="E279" s="58" t="s">
        <v>597</v>
      </c>
      <c r="F279" s="48"/>
      <c r="G279" s="123"/>
      <c r="H279" s="50">
        <v>482</v>
      </c>
      <c r="I279" s="50"/>
      <c r="J279" s="50"/>
      <c r="K279" s="50"/>
      <c r="L279" s="43" t="s">
        <v>23</v>
      </c>
      <c r="M279" s="76" t="s">
        <v>23</v>
      </c>
      <c r="N279" s="52" t="s">
        <v>29</v>
      </c>
      <c r="O279" s="135" t="s">
        <v>30</v>
      </c>
      <c r="P279" s="41" t="s">
        <v>31</v>
      </c>
    </row>
    <row r="280" spans="1:16">
      <c r="A280" s="53" t="s">
        <v>599</v>
      </c>
      <c r="B280" s="45" t="s">
        <v>600</v>
      </c>
      <c r="C280" s="46">
        <v>1</v>
      </c>
      <c r="D280" s="54" t="s">
        <v>28</v>
      </c>
      <c r="E280" s="58" t="s">
        <v>599</v>
      </c>
      <c r="F280" s="48"/>
      <c r="G280" s="123"/>
      <c r="H280" s="50">
        <v>148</v>
      </c>
      <c r="I280" s="50"/>
      <c r="J280" s="50"/>
      <c r="K280" s="50"/>
      <c r="L280" s="43" t="s">
        <v>23</v>
      </c>
      <c r="M280" s="76" t="s">
        <v>23</v>
      </c>
      <c r="N280" s="52" t="s">
        <v>29</v>
      </c>
      <c r="O280" s="135" t="s">
        <v>30</v>
      </c>
      <c r="P280" s="41" t="s">
        <v>31</v>
      </c>
    </row>
    <row r="281" spans="1:16">
      <c r="A281" s="53" t="s">
        <v>601</v>
      </c>
      <c r="B281" s="45" t="s">
        <v>602</v>
      </c>
      <c r="C281" s="46">
        <v>1</v>
      </c>
      <c r="D281" s="54" t="s">
        <v>28</v>
      </c>
      <c r="E281" s="58" t="s">
        <v>601</v>
      </c>
      <c r="F281" s="48"/>
      <c r="G281" s="123"/>
      <c r="H281" s="50">
        <v>453</v>
      </c>
      <c r="I281" s="50"/>
      <c r="J281" s="50"/>
      <c r="K281" s="50"/>
      <c r="L281" s="43" t="s">
        <v>23</v>
      </c>
      <c r="M281" s="76" t="s">
        <v>23</v>
      </c>
      <c r="N281" s="52" t="s">
        <v>29</v>
      </c>
      <c r="O281" s="135" t="s">
        <v>30</v>
      </c>
      <c r="P281" s="41" t="s">
        <v>31</v>
      </c>
    </row>
    <row r="282" spans="1:16">
      <c r="A282" s="53" t="s">
        <v>603</v>
      </c>
      <c r="B282" s="45" t="s">
        <v>604</v>
      </c>
      <c r="C282" s="46">
        <v>1</v>
      </c>
      <c r="D282" s="54" t="s">
        <v>28</v>
      </c>
      <c r="E282" s="58" t="s">
        <v>603</v>
      </c>
      <c r="F282" s="48"/>
      <c r="G282" s="123"/>
      <c r="H282" s="50">
        <v>573</v>
      </c>
      <c r="I282" s="50"/>
      <c r="J282" s="50"/>
      <c r="K282" s="50"/>
      <c r="L282" s="43" t="s">
        <v>23</v>
      </c>
      <c r="M282" s="76" t="s">
        <v>23</v>
      </c>
      <c r="N282" s="52" t="s">
        <v>29</v>
      </c>
      <c r="O282" s="135" t="s">
        <v>30</v>
      </c>
      <c r="P282" s="41" t="s">
        <v>31</v>
      </c>
    </row>
    <row r="283" spans="1:16">
      <c r="A283" s="53" t="s">
        <v>605</v>
      </c>
      <c r="B283" s="45" t="s">
        <v>606</v>
      </c>
      <c r="C283" s="46">
        <v>1</v>
      </c>
      <c r="D283" s="54" t="s">
        <v>28</v>
      </c>
      <c r="E283" s="58" t="s">
        <v>605</v>
      </c>
      <c r="F283" s="48"/>
      <c r="G283" s="123"/>
      <c r="H283" s="50">
        <v>88</v>
      </c>
      <c r="I283" s="50"/>
      <c r="J283" s="50"/>
      <c r="K283" s="50"/>
      <c r="L283" s="43" t="s">
        <v>23</v>
      </c>
      <c r="M283" s="76" t="s">
        <v>23</v>
      </c>
      <c r="N283" s="52" t="s">
        <v>29</v>
      </c>
      <c r="O283" s="135" t="s">
        <v>30</v>
      </c>
      <c r="P283" s="41" t="s">
        <v>31</v>
      </c>
    </row>
    <row r="284" spans="1:16">
      <c r="A284" s="53" t="s">
        <v>607</v>
      </c>
      <c r="B284" s="45" t="s">
        <v>608</v>
      </c>
      <c r="C284" s="46">
        <v>1</v>
      </c>
      <c r="D284" s="54" t="s">
        <v>28</v>
      </c>
      <c r="E284" s="58" t="s">
        <v>607</v>
      </c>
      <c r="F284" s="48"/>
      <c r="G284" s="123"/>
      <c r="H284" s="50">
        <v>188</v>
      </c>
      <c r="I284" s="50"/>
      <c r="J284" s="50"/>
      <c r="K284" s="50"/>
      <c r="L284" s="43" t="s">
        <v>23</v>
      </c>
      <c r="M284" s="76" t="s">
        <v>23</v>
      </c>
      <c r="N284" s="52" t="s">
        <v>29</v>
      </c>
      <c r="O284" s="135" t="s">
        <v>30</v>
      </c>
      <c r="P284" s="41" t="s">
        <v>31</v>
      </c>
    </row>
    <row r="285" spans="1:16">
      <c r="A285" s="53" t="s">
        <v>609</v>
      </c>
      <c r="B285" s="69" t="s">
        <v>610</v>
      </c>
      <c r="C285" s="46">
        <v>1</v>
      </c>
      <c r="D285" s="54" t="s">
        <v>28</v>
      </c>
      <c r="E285" s="58" t="s">
        <v>609</v>
      </c>
      <c r="F285" s="48"/>
      <c r="G285" s="123"/>
      <c r="H285" s="50">
        <v>322</v>
      </c>
      <c r="I285" s="50"/>
      <c r="J285" s="50"/>
      <c r="K285" s="50"/>
      <c r="L285" s="43" t="s">
        <v>23</v>
      </c>
      <c r="M285" s="76" t="s">
        <v>23</v>
      </c>
      <c r="N285" s="52" t="s">
        <v>29</v>
      </c>
      <c r="O285" s="135" t="s">
        <v>30</v>
      </c>
      <c r="P285" s="41" t="s">
        <v>31</v>
      </c>
    </row>
    <row r="286" spans="1:16">
      <c r="A286" s="53" t="s">
        <v>611</v>
      </c>
      <c r="B286" s="45" t="s">
        <v>612</v>
      </c>
      <c r="C286" s="46">
        <v>1</v>
      </c>
      <c r="D286" s="54" t="s">
        <v>28</v>
      </c>
      <c r="E286" s="58" t="s">
        <v>611</v>
      </c>
      <c r="F286" s="48"/>
      <c r="G286" s="123"/>
      <c r="H286" s="50">
        <v>218</v>
      </c>
      <c r="I286" s="50"/>
      <c r="J286" s="50"/>
      <c r="K286" s="50"/>
      <c r="L286" s="43" t="s">
        <v>23</v>
      </c>
      <c r="M286" s="76" t="s">
        <v>23</v>
      </c>
      <c r="N286" s="52" t="s">
        <v>29</v>
      </c>
      <c r="O286" s="135" t="s">
        <v>30</v>
      </c>
      <c r="P286" s="41" t="s">
        <v>31</v>
      </c>
    </row>
    <row r="287" spans="1:16">
      <c r="A287" s="53" t="s">
        <v>613</v>
      </c>
      <c r="B287" s="45" t="s">
        <v>614</v>
      </c>
      <c r="C287" s="46">
        <v>1</v>
      </c>
      <c r="D287" s="54" t="s">
        <v>28</v>
      </c>
      <c r="E287" s="58" t="s">
        <v>613</v>
      </c>
      <c r="F287" s="48"/>
      <c r="G287" s="123"/>
      <c r="H287" s="50">
        <v>592</v>
      </c>
      <c r="I287" s="50"/>
      <c r="J287" s="50"/>
      <c r="K287" s="50"/>
      <c r="L287" s="43" t="s">
        <v>23</v>
      </c>
      <c r="M287" s="76" t="s">
        <v>23</v>
      </c>
      <c r="N287" s="52" t="s">
        <v>29</v>
      </c>
      <c r="O287" s="135" t="s">
        <v>30</v>
      </c>
      <c r="P287" s="41" t="s">
        <v>31</v>
      </c>
    </row>
    <row r="288" spans="1:16">
      <c r="A288" s="53" t="s">
        <v>615</v>
      </c>
      <c r="B288" s="45" t="s">
        <v>616</v>
      </c>
      <c r="C288" s="46">
        <v>1</v>
      </c>
      <c r="D288" s="54" t="s">
        <v>28</v>
      </c>
      <c r="E288" s="58" t="s">
        <v>615</v>
      </c>
      <c r="F288" s="48"/>
      <c r="G288" s="123"/>
      <c r="H288" s="50">
        <v>693</v>
      </c>
      <c r="I288" s="50"/>
      <c r="J288" s="50"/>
      <c r="K288" s="50"/>
      <c r="L288" s="43" t="s">
        <v>23</v>
      </c>
      <c r="M288" s="76" t="s">
        <v>23</v>
      </c>
      <c r="N288" s="52" t="s">
        <v>29</v>
      </c>
      <c r="O288" s="135" t="s">
        <v>30</v>
      </c>
      <c r="P288" s="41" t="s">
        <v>31</v>
      </c>
    </row>
    <row r="289" spans="1:16">
      <c r="A289" s="53" t="s">
        <v>617</v>
      </c>
      <c r="B289" s="45" t="s">
        <v>618</v>
      </c>
      <c r="C289" s="46">
        <v>1</v>
      </c>
      <c r="D289" s="54" t="s">
        <v>28</v>
      </c>
      <c r="E289" s="62" t="s">
        <v>617</v>
      </c>
      <c r="F289" s="118"/>
      <c r="G289" s="123"/>
      <c r="H289" s="50">
        <v>173</v>
      </c>
      <c r="I289" s="50"/>
      <c r="J289" s="50"/>
      <c r="K289" s="50"/>
      <c r="L289" s="43" t="s">
        <v>23</v>
      </c>
      <c r="M289" s="76" t="s">
        <v>23</v>
      </c>
      <c r="N289" s="52" t="s">
        <v>29</v>
      </c>
      <c r="O289" s="135" t="s">
        <v>30</v>
      </c>
      <c r="P289" s="41" t="s">
        <v>31</v>
      </c>
    </row>
    <row r="290" spans="1:16">
      <c r="A290" s="53" t="s">
        <v>619</v>
      </c>
      <c r="B290" s="45" t="s">
        <v>620</v>
      </c>
      <c r="C290" s="46">
        <v>1</v>
      </c>
      <c r="D290" s="54" t="s">
        <v>28</v>
      </c>
      <c r="E290" s="62" t="s">
        <v>619</v>
      </c>
      <c r="F290" s="118"/>
      <c r="G290" s="123"/>
      <c r="H290" s="50">
        <v>302</v>
      </c>
      <c r="I290" s="50"/>
      <c r="J290" s="50"/>
      <c r="K290" s="50"/>
      <c r="L290" s="43" t="s">
        <v>23</v>
      </c>
      <c r="M290" s="76" t="s">
        <v>23</v>
      </c>
      <c r="N290" s="52" t="s">
        <v>29</v>
      </c>
      <c r="O290" s="135" t="s">
        <v>30</v>
      </c>
      <c r="P290" s="41" t="s">
        <v>31</v>
      </c>
    </row>
    <row r="291" spans="1:16">
      <c r="A291" s="53" t="s">
        <v>621</v>
      </c>
      <c r="B291" s="45" t="s">
        <v>622</v>
      </c>
      <c r="C291" s="46">
        <v>1</v>
      </c>
      <c r="D291" s="54" t="s">
        <v>28</v>
      </c>
      <c r="E291" s="62" t="s">
        <v>621</v>
      </c>
      <c r="F291" s="118"/>
      <c r="G291" s="123"/>
      <c r="H291" s="50">
        <v>423</v>
      </c>
      <c r="I291" s="50"/>
      <c r="J291" s="50"/>
      <c r="K291" s="50"/>
      <c r="L291" s="43" t="s">
        <v>23</v>
      </c>
      <c r="M291" s="76" t="s">
        <v>23</v>
      </c>
      <c r="N291" s="52" t="s">
        <v>29</v>
      </c>
      <c r="O291" s="135" t="s">
        <v>30</v>
      </c>
      <c r="P291" s="41" t="s">
        <v>31</v>
      </c>
    </row>
    <row r="292" spans="1:16">
      <c r="A292" s="83" t="s">
        <v>623</v>
      </c>
      <c r="B292" s="84" t="s">
        <v>624</v>
      </c>
      <c r="C292" s="86">
        <v>1</v>
      </c>
      <c r="D292" s="87" t="s">
        <v>21</v>
      </c>
      <c r="E292" s="129" t="s">
        <v>623</v>
      </c>
      <c r="F292" s="88">
        <v>2332.5</v>
      </c>
      <c r="G292" s="121">
        <f>rv_mbp15t_eg</f>
        <v>0.17</v>
      </c>
      <c r="H292" s="89">
        <f t="shared" si="33"/>
        <v>1935.9749999999999</v>
      </c>
      <c r="I292" s="89" t="s">
        <v>570</v>
      </c>
      <c r="J292" s="89" t="e">
        <f>mbp15_3pl</f>
        <v>#REF!</v>
      </c>
      <c r="K292" s="85" t="e">
        <f>H292+J292</f>
        <v>#REF!</v>
      </c>
      <c r="L292" s="43" t="s">
        <v>23</v>
      </c>
      <c r="M292" s="76">
        <v>0.42</v>
      </c>
      <c r="N292" s="52" t="s">
        <v>571</v>
      </c>
      <c r="O292" s="135" t="s">
        <v>25</v>
      </c>
      <c r="P292" s="41" t="s">
        <v>413</v>
      </c>
    </row>
    <row r="293" spans="1:16">
      <c r="A293" s="53" t="s">
        <v>625</v>
      </c>
      <c r="B293" s="45" t="s">
        <v>626</v>
      </c>
      <c r="C293" s="46">
        <v>1</v>
      </c>
      <c r="D293" s="54" t="s">
        <v>21</v>
      </c>
      <c r="E293" s="58" t="s">
        <v>23</v>
      </c>
      <c r="F293" s="48">
        <v>400</v>
      </c>
      <c r="G293" s="123">
        <f t="shared" ref="G293:G299" si="37">rv_mbp15t_eg_cto</f>
        <v>0.15</v>
      </c>
      <c r="H293" s="50">
        <f t="shared" si="33"/>
        <v>340</v>
      </c>
      <c r="I293" s="50"/>
      <c r="J293" s="50"/>
      <c r="K293" s="50"/>
      <c r="L293" s="43" t="s">
        <v>23</v>
      </c>
      <c r="M293" s="76" t="s">
        <v>23</v>
      </c>
      <c r="N293" s="52" t="s">
        <v>571</v>
      </c>
      <c r="O293" s="135" t="s">
        <v>25</v>
      </c>
      <c r="P293" s="41" t="s">
        <v>34</v>
      </c>
    </row>
    <row r="294" spans="1:16">
      <c r="A294" s="53" t="s">
        <v>627</v>
      </c>
      <c r="B294" s="45" t="s">
        <v>628</v>
      </c>
      <c r="C294" s="46">
        <v>1</v>
      </c>
      <c r="D294" s="54" t="s">
        <v>21</v>
      </c>
      <c r="E294" s="58" t="s">
        <v>23</v>
      </c>
      <c r="F294" s="48">
        <v>400</v>
      </c>
      <c r="G294" s="123">
        <f t="shared" si="37"/>
        <v>0.15</v>
      </c>
      <c r="H294" s="50">
        <f t="shared" ref="H294" si="38">F294-(F294*G294)</f>
        <v>340</v>
      </c>
      <c r="I294" s="50"/>
      <c r="J294" s="50"/>
      <c r="K294" s="50"/>
      <c r="L294" s="43" t="s">
        <v>23</v>
      </c>
      <c r="M294" s="76" t="s">
        <v>23</v>
      </c>
      <c r="N294" s="52" t="s">
        <v>571</v>
      </c>
      <c r="O294" s="135" t="s">
        <v>25</v>
      </c>
      <c r="P294" s="41" t="s">
        <v>34</v>
      </c>
    </row>
    <row r="295" spans="1:16">
      <c r="A295" s="53" t="s">
        <v>629</v>
      </c>
      <c r="B295" s="45" t="s">
        <v>630</v>
      </c>
      <c r="C295" s="46">
        <v>1</v>
      </c>
      <c r="D295" s="54" t="s">
        <v>21</v>
      </c>
      <c r="E295" s="58" t="s">
        <v>23</v>
      </c>
      <c r="F295" s="48">
        <v>100</v>
      </c>
      <c r="G295" s="123">
        <f t="shared" si="37"/>
        <v>0.15</v>
      </c>
      <c r="H295" s="50">
        <f t="shared" si="33"/>
        <v>85</v>
      </c>
      <c r="I295" s="50"/>
      <c r="J295" s="50"/>
      <c r="K295" s="50"/>
      <c r="L295" s="43" t="s">
        <v>23</v>
      </c>
      <c r="M295" s="76" t="s">
        <v>23</v>
      </c>
      <c r="N295" s="52" t="s">
        <v>571</v>
      </c>
      <c r="O295" s="135" t="s">
        <v>25</v>
      </c>
      <c r="P295" s="41" t="s">
        <v>34</v>
      </c>
    </row>
    <row r="296" spans="1:16">
      <c r="A296" s="53" t="s">
        <v>631</v>
      </c>
      <c r="B296" s="45" t="s">
        <v>632</v>
      </c>
      <c r="C296" s="46">
        <v>1</v>
      </c>
      <c r="D296" s="54" t="s">
        <v>21</v>
      </c>
      <c r="E296" s="58" t="s">
        <v>23</v>
      </c>
      <c r="F296" s="48">
        <v>200</v>
      </c>
      <c r="G296" s="123">
        <f t="shared" si="37"/>
        <v>0.15</v>
      </c>
      <c r="H296" s="50">
        <f t="shared" si="33"/>
        <v>170</v>
      </c>
      <c r="I296" s="50"/>
      <c r="J296" s="50"/>
      <c r="K296" s="50"/>
      <c r="L296" s="43" t="s">
        <v>23</v>
      </c>
      <c r="M296" s="76" t="s">
        <v>23</v>
      </c>
      <c r="N296" s="52" t="s">
        <v>571</v>
      </c>
      <c r="O296" s="135" t="s">
        <v>25</v>
      </c>
      <c r="P296" s="41" t="s">
        <v>34</v>
      </c>
    </row>
    <row r="297" spans="1:16">
      <c r="A297" s="53" t="s">
        <v>633</v>
      </c>
      <c r="B297" s="45" t="s">
        <v>634</v>
      </c>
      <c r="C297" s="46">
        <v>1</v>
      </c>
      <c r="D297" s="54" t="s">
        <v>21</v>
      </c>
      <c r="E297" s="58" t="s">
        <v>23</v>
      </c>
      <c r="F297" s="48">
        <v>600</v>
      </c>
      <c r="G297" s="123">
        <f t="shared" si="37"/>
        <v>0.15</v>
      </c>
      <c r="H297" s="50">
        <f t="shared" si="33"/>
        <v>510</v>
      </c>
      <c r="I297" s="50"/>
      <c r="J297" s="50"/>
      <c r="K297" s="50"/>
      <c r="L297" s="43" t="s">
        <v>23</v>
      </c>
      <c r="M297" s="76" t="s">
        <v>23</v>
      </c>
      <c r="N297" s="52" t="s">
        <v>571</v>
      </c>
      <c r="O297" s="135" t="s">
        <v>25</v>
      </c>
      <c r="P297" s="41" t="s">
        <v>34</v>
      </c>
    </row>
    <row r="298" spans="1:16">
      <c r="A298" s="53" t="s">
        <v>635</v>
      </c>
      <c r="B298" s="45" t="s">
        <v>636</v>
      </c>
      <c r="C298" s="46">
        <v>1</v>
      </c>
      <c r="D298" s="54" t="s">
        <v>21</v>
      </c>
      <c r="E298" s="58" t="s">
        <v>23</v>
      </c>
      <c r="F298" s="134">
        <v>1200</v>
      </c>
      <c r="G298" s="123">
        <f t="shared" si="37"/>
        <v>0.15</v>
      </c>
      <c r="H298" s="50">
        <f t="shared" ref="H298" si="39">F298-(F298*G298)</f>
        <v>1020</v>
      </c>
      <c r="I298" s="50"/>
      <c r="J298" s="50"/>
      <c r="K298" s="50"/>
      <c r="L298" s="43" t="s">
        <v>23</v>
      </c>
      <c r="M298" s="76" t="s">
        <v>23</v>
      </c>
      <c r="N298" s="52" t="s">
        <v>571</v>
      </c>
      <c r="O298" s="135" t="s">
        <v>25</v>
      </c>
      <c r="P298" s="41" t="s">
        <v>34</v>
      </c>
    </row>
    <row r="299" spans="1:16">
      <c r="A299" s="53" t="s">
        <v>637</v>
      </c>
      <c r="B299" s="45" t="s">
        <v>638</v>
      </c>
      <c r="C299" s="46">
        <v>1</v>
      </c>
      <c r="D299" s="54" t="s">
        <v>21</v>
      </c>
      <c r="E299" s="58" t="s">
        <v>23</v>
      </c>
      <c r="F299" s="134">
        <v>3000</v>
      </c>
      <c r="G299" s="123">
        <f t="shared" si="37"/>
        <v>0.15</v>
      </c>
      <c r="H299" s="50">
        <f t="shared" si="33"/>
        <v>2550</v>
      </c>
      <c r="I299" s="50"/>
      <c r="J299" s="50"/>
      <c r="K299" s="50"/>
      <c r="L299" s="43" t="s">
        <v>23</v>
      </c>
      <c r="M299" s="76" t="s">
        <v>23</v>
      </c>
      <c r="N299" s="52" t="s">
        <v>571</v>
      </c>
      <c r="O299" s="135" t="s">
        <v>25</v>
      </c>
      <c r="P299" s="41" t="s">
        <v>34</v>
      </c>
    </row>
    <row r="300" spans="1:16">
      <c r="A300" s="53" t="s">
        <v>639</v>
      </c>
      <c r="B300" s="45" t="s">
        <v>640</v>
      </c>
      <c r="C300" s="46">
        <v>1</v>
      </c>
      <c r="D300" s="54" t="s">
        <v>21</v>
      </c>
      <c r="E300" s="58" t="s">
        <v>23</v>
      </c>
      <c r="F300" s="48"/>
      <c r="G300" s="123"/>
      <c r="H300" s="50">
        <f t="shared" si="33"/>
        <v>0</v>
      </c>
      <c r="I300" s="50"/>
      <c r="J300" s="50"/>
      <c r="K300" s="50"/>
      <c r="L300" s="43" t="s">
        <v>23</v>
      </c>
      <c r="M300" s="76" t="s">
        <v>23</v>
      </c>
      <c r="N300" s="52" t="s">
        <v>571</v>
      </c>
      <c r="O300" s="135" t="s">
        <v>25</v>
      </c>
      <c r="P300" s="41" t="s">
        <v>34</v>
      </c>
    </row>
    <row r="301" spans="1:16">
      <c r="A301" s="53" t="s">
        <v>641</v>
      </c>
      <c r="B301" s="45" t="s">
        <v>642</v>
      </c>
      <c r="C301" s="46">
        <v>1</v>
      </c>
      <c r="D301" s="54" t="s">
        <v>21</v>
      </c>
      <c r="E301" s="58" t="s">
        <v>23</v>
      </c>
      <c r="F301" s="48"/>
      <c r="G301" s="123"/>
      <c r="H301" s="50">
        <f t="shared" si="33"/>
        <v>0</v>
      </c>
      <c r="I301" s="50"/>
      <c r="J301" s="50"/>
      <c r="K301" s="50"/>
      <c r="L301" s="43" t="s">
        <v>23</v>
      </c>
      <c r="M301" s="76" t="s">
        <v>23</v>
      </c>
      <c r="N301" s="52" t="s">
        <v>571</v>
      </c>
      <c r="O301" s="135" t="s">
        <v>25</v>
      </c>
      <c r="P301" s="41" t="s">
        <v>34</v>
      </c>
    </row>
    <row r="302" spans="1:16">
      <c r="A302" s="83" t="s">
        <v>643</v>
      </c>
      <c r="B302" s="84" t="s">
        <v>644</v>
      </c>
      <c r="C302" s="86">
        <v>1</v>
      </c>
      <c r="D302" s="87" t="s">
        <v>21</v>
      </c>
      <c r="E302" s="129" t="s">
        <v>643</v>
      </c>
      <c r="F302" s="88">
        <v>2749.166667</v>
      </c>
      <c r="G302" s="121">
        <f>rv_mbp15t_hg</f>
        <v>0.18</v>
      </c>
      <c r="H302" s="89">
        <f t="shared" si="33"/>
        <v>2254.3166669399998</v>
      </c>
      <c r="I302" s="89" t="s">
        <v>570</v>
      </c>
      <c r="J302" s="89" t="e">
        <f>mbp15_3pl</f>
        <v>#REF!</v>
      </c>
      <c r="K302" s="85" t="e">
        <f>H302+J302</f>
        <v>#REF!</v>
      </c>
      <c r="L302" s="43" t="s">
        <v>23</v>
      </c>
      <c r="M302" s="76">
        <v>0.42</v>
      </c>
      <c r="N302" s="52" t="s">
        <v>645</v>
      </c>
      <c r="O302" s="135" t="s">
        <v>25</v>
      </c>
      <c r="P302" s="41" t="s">
        <v>413</v>
      </c>
    </row>
    <row r="303" spans="1:16">
      <c r="A303" s="53" t="s">
        <v>646</v>
      </c>
      <c r="B303" s="45" t="s">
        <v>647</v>
      </c>
      <c r="C303" s="46">
        <v>1</v>
      </c>
      <c r="D303" s="54" t="s">
        <v>21</v>
      </c>
      <c r="E303" s="58" t="s">
        <v>23</v>
      </c>
      <c r="F303" s="48">
        <v>283.33</v>
      </c>
      <c r="G303" s="123">
        <f t="shared" ref="G303:G309" si="40">rv_mbp15t_hg_cto</f>
        <v>0.16</v>
      </c>
      <c r="H303" s="50">
        <f t="shared" si="33"/>
        <v>237.99719999999999</v>
      </c>
      <c r="I303" s="50"/>
      <c r="J303" s="50"/>
      <c r="K303" s="50"/>
      <c r="L303" s="43" t="s">
        <v>23</v>
      </c>
      <c r="M303" s="76" t="s">
        <v>23</v>
      </c>
      <c r="N303" s="52" t="s">
        <v>645</v>
      </c>
      <c r="O303" s="135" t="s">
        <v>25</v>
      </c>
      <c r="P303" s="41" t="s">
        <v>34</v>
      </c>
    </row>
    <row r="304" spans="1:16">
      <c r="A304" s="53" t="s">
        <v>648</v>
      </c>
      <c r="B304" s="45" t="s">
        <v>649</v>
      </c>
      <c r="C304" s="46">
        <v>1</v>
      </c>
      <c r="D304" s="54" t="s">
        <v>21</v>
      </c>
      <c r="E304" s="58" t="s">
        <v>23</v>
      </c>
      <c r="F304" s="48">
        <v>400</v>
      </c>
      <c r="G304" s="123">
        <f t="shared" si="40"/>
        <v>0.16</v>
      </c>
      <c r="H304" s="50">
        <f t="shared" ref="H304" si="41">F304-(F304*G304)</f>
        <v>336</v>
      </c>
      <c r="I304" s="50"/>
      <c r="J304" s="50"/>
      <c r="K304" s="50"/>
      <c r="L304" s="43" t="s">
        <v>23</v>
      </c>
      <c r="M304" s="76" t="s">
        <v>23</v>
      </c>
      <c r="N304" s="52" t="s">
        <v>645</v>
      </c>
      <c r="O304" s="135" t="s">
        <v>25</v>
      </c>
      <c r="P304" s="41" t="s">
        <v>34</v>
      </c>
    </row>
    <row r="305" spans="1:16">
      <c r="A305" s="44" t="s">
        <v>650</v>
      </c>
      <c r="B305" s="45" t="s">
        <v>651</v>
      </c>
      <c r="C305" s="46">
        <v>1</v>
      </c>
      <c r="D305" s="47" t="s">
        <v>21</v>
      </c>
      <c r="E305" s="62" t="s">
        <v>23</v>
      </c>
      <c r="F305" s="118">
        <v>250</v>
      </c>
      <c r="G305" s="123">
        <f t="shared" si="40"/>
        <v>0.16</v>
      </c>
      <c r="H305" s="50">
        <f t="shared" ref="H305:H306" si="42">F305-(F305*G305)</f>
        <v>210</v>
      </c>
      <c r="I305" s="50"/>
      <c r="J305" s="50"/>
      <c r="K305" s="50"/>
      <c r="L305" s="43" t="s">
        <v>23</v>
      </c>
      <c r="M305" s="76" t="s">
        <v>23</v>
      </c>
      <c r="N305" s="52" t="s">
        <v>645</v>
      </c>
      <c r="O305" s="135" t="s">
        <v>25</v>
      </c>
      <c r="P305" s="137" t="s">
        <v>34</v>
      </c>
    </row>
    <row r="306" spans="1:16">
      <c r="A306" s="44" t="s">
        <v>652</v>
      </c>
      <c r="B306" s="45" t="s">
        <v>653</v>
      </c>
      <c r="C306" s="46">
        <v>1</v>
      </c>
      <c r="D306" s="47" t="s">
        <v>21</v>
      </c>
      <c r="E306" s="62" t="s">
        <v>23</v>
      </c>
      <c r="F306" s="118">
        <v>350</v>
      </c>
      <c r="G306" s="123">
        <f t="shared" si="40"/>
        <v>0.16</v>
      </c>
      <c r="H306" s="50">
        <f t="shared" si="42"/>
        <v>294</v>
      </c>
      <c r="I306" s="50"/>
      <c r="J306" s="50"/>
      <c r="K306" s="50"/>
      <c r="L306" s="43" t="s">
        <v>23</v>
      </c>
      <c r="M306" s="76" t="s">
        <v>23</v>
      </c>
      <c r="N306" s="52" t="s">
        <v>645</v>
      </c>
      <c r="O306" s="135" t="s">
        <v>25</v>
      </c>
      <c r="P306" s="137" t="s">
        <v>34</v>
      </c>
    </row>
    <row r="307" spans="1:16">
      <c r="A307" s="53" t="s">
        <v>654</v>
      </c>
      <c r="B307" s="45" t="s">
        <v>655</v>
      </c>
      <c r="C307" s="46">
        <v>1</v>
      </c>
      <c r="D307" s="54" t="s">
        <v>21</v>
      </c>
      <c r="E307" s="58" t="s">
        <v>23</v>
      </c>
      <c r="F307" s="48">
        <v>400</v>
      </c>
      <c r="G307" s="123">
        <f t="shared" si="40"/>
        <v>0.16</v>
      </c>
      <c r="H307" s="50">
        <f t="shared" si="33"/>
        <v>336</v>
      </c>
      <c r="I307" s="50"/>
      <c r="J307" s="50"/>
      <c r="K307" s="50"/>
      <c r="L307" s="43" t="s">
        <v>23</v>
      </c>
      <c r="M307" s="76" t="s">
        <v>23</v>
      </c>
      <c r="N307" s="52" t="s">
        <v>645</v>
      </c>
      <c r="O307" s="135" t="s">
        <v>25</v>
      </c>
      <c r="P307" s="41" t="s">
        <v>34</v>
      </c>
    </row>
    <row r="308" spans="1:16">
      <c r="A308" s="53" t="s">
        <v>656</v>
      </c>
      <c r="B308" s="45" t="s">
        <v>657</v>
      </c>
      <c r="C308" s="46">
        <v>1</v>
      </c>
      <c r="D308" s="54" t="s">
        <v>21</v>
      </c>
      <c r="E308" s="58" t="s">
        <v>23</v>
      </c>
      <c r="F308" s="134">
        <v>1000</v>
      </c>
      <c r="G308" s="123">
        <f t="shared" si="40"/>
        <v>0.16</v>
      </c>
      <c r="H308" s="50">
        <f t="shared" ref="H308" si="43">F308-(F308*G308)</f>
        <v>840</v>
      </c>
      <c r="I308" s="50"/>
      <c r="J308" s="50"/>
      <c r="K308" s="50"/>
      <c r="L308" s="43" t="s">
        <v>23</v>
      </c>
      <c r="M308" s="76" t="s">
        <v>23</v>
      </c>
      <c r="N308" s="52" t="s">
        <v>645</v>
      </c>
      <c r="O308" s="135" t="s">
        <v>25</v>
      </c>
      <c r="P308" s="41" t="s">
        <v>34</v>
      </c>
    </row>
    <row r="309" spans="1:16">
      <c r="A309" s="53" t="s">
        <v>658</v>
      </c>
      <c r="B309" s="45" t="s">
        <v>659</v>
      </c>
      <c r="C309" s="46">
        <v>1</v>
      </c>
      <c r="D309" s="54" t="s">
        <v>21</v>
      </c>
      <c r="E309" s="58" t="s">
        <v>23</v>
      </c>
      <c r="F309" s="134">
        <v>2800</v>
      </c>
      <c r="G309" s="123">
        <f t="shared" si="40"/>
        <v>0.16</v>
      </c>
      <c r="H309" s="50">
        <f t="shared" si="33"/>
        <v>2352</v>
      </c>
      <c r="I309" s="50"/>
      <c r="J309" s="50"/>
      <c r="K309" s="50"/>
      <c r="L309" s="43" t="s">
        <v>23</v>
      </c>
      <c r="M309" s="76" t="s">
        <v>23</v>
      </c>
      <c r="N309" s="52" t="s">
        <v>645</v>
      </c>
      <c r="O309" s="135" t="s">
        <v>25</v>
      </c>
      <c r="P309" s="41" t="s">
        <v>34</v>
      </c>
    </row>
    <row r="310" spans="1:16">
      <c r="A310" s="53" t="s">
        <v>660</v>
      </c>
      <c r="B310" s="45" t="s">
        <v>661</v>
      </c>
      <c r="C310" s="46">
        <v>1</v>
      </c>
      <c r="D310" s="54" t="s">
        <v>21</v>
      </c>
      <c r="E310" s="58" t="s">
        <v>23</v>
      </c>
      <c r="F310" s="48"/>
      <c r="G310" s="123"/>
      <c r="H310" s="50">
        <f t="shared" si="33"/>
        <v>0</v>
      </c>
      <c r="I310" s="50"/>
      <c r="J310" s="50"/>
      <c r="K310" s="50"/>
      <c r="L310" s="43" t="s">
        <v>23</v>
      </c>
      <c r="M310" s="76" t="s">
        <v>23</v>
      </c>
      <c r="N310" s="52" t="s">
        <v>645</v>
      </c>
      <c r="O310" s="135" t="s">
        <v>25</v>
      </c>
      <c r="P310" s="41" t="s">
        <v>34</v>
      </c>
    </row>
    <row r="311" spans="1:16">
      <c r="A311" s="53" t="s">
        <v>662</v>
      </c>
      <c r="B311" s="45" t="s">
        <v>663</v>
      </c>
      <c r="C311" s="46">
        <v>1</v>
      </c>
      <c r="D311" s="54" t="s">
        <v>21</v>
      </c>
      <c r="E311" s="58" t="s">
        <v>23</v>
      </c>
      <c r="F311" s="48"/>
      <c r="G311" s="123"/>
      <c r="H311" s="50">
        <f t="shared" si="33"/>
        <v>0</v>
      </c>
      <c r="I311" s="50"/>
      <c r="J311" s="50"/>
      <c r="K311" s="50"/>
      <c r="L311" s="43" t="s">
        <v>23</v>
      </c>
      <c r="M311" s="76" t="s">
        <v>23</v>
      </c>
      <c r="N311" s="52" t="s">
        <v>645</v>
      </c>
      <c r="O311" s="135" t="s">
        <v>25</v>
      </c>
      <c r="P311" s="41" t="s">
        <v>34</v>
      </c>
    </row>
    <row r="312" spans="1:16">
      <c r="A312" s="83" t="s">
        <v>664</v>
      </c>
      <c r="B312" s="84" t="s">
        <v>665</v>
      </c>
      <c r="C312" s="86">
        <v>1</v>
      </c>
      <c r="D312" s="87" t="s">
        <v>21</v>
      </c>
      <c r="E312" s="129" t="s">
        <v>664</v>
      </c>
      <c r="F312" s="88">
        <v>2749.166667</v>
      </c>
      <c r="G312" s="121">
        <f>rv_mbp15t_hg</f>
        <v>0.18</v>
      </c>
      <c r="H312" s="89">
        <f t="shared" si="33"/>
        <v>2254.3166669399998</v>
      </c>
      <c r="I312" s="89" t="s">
        <v>570</v>
      </c>
      <c r="J312" s="89" t="e">
        <f>mbp15_3pl</f>
        <v>#REF!</v>
      </c>
      <c r="K312" s="85" t="e">
        <f>H312+J312</f>
        <v>#REF!</v>
      </c>
      <c r="L312" s="43" t="s">
        <v>23</v>
      </c>
      <c r="M312" s="76">
        <v>0.42</v>
      </c>
      <c r="N312" s="52" t="s">
        <v>645</v>
      </c>
      <c r="O312" s="135" t="s">
        <v>25</v>
      </c>
      <c r="P312" s="41" t="s">
        <v>413</v>
      </c>
    </row>
    <row r="313" spans="1:16">
      <c r="A313" s="53" t="s">
        <v>666</v>
      </c>
      <c r="B313" s="45" t="s">
        <v>667</v>
      </c>
      <c r="C313" s="46">
        <v>1</v>
      </c>
      <c r="D313" s="54" t="s">
        <v>21</v>
      </c>
      <c r="E313" s="58" t="s">
        <v>23</v>
      </c>
      <c r="F313" s="48">
        <v>283.33</v>
      </c>
      <c r="G313" s="123">
        <f t="shared" ref="G313:G319" si="44">rv_mbp15t_hg_cto</f>
        <v>0.16</v>
      </c>
      <c r="H313" s="50">
        <f t="shared" si="33"/>
        <v>237.99719999999999</v>
      </c>
      <c r="I313" s="50"/>
      <c r="J313" s="50"/>
      <c r="K313" s="50"/>
      <c r="L313" s="43" t="s">
        <v>23</v>
      </c>
      <c r="M313" s="76" t="s">
        <v>23</v>
      </c>
      <c r="N313" s="52" t="s">
        <v>645</v>
      </c>
      <c r="O313" s="135" t="s">
        <v>25</v>
      </c>
      <c r="P313" s="41" t="s">
        <v>34</v>
      </c>
    </row>
    <row r="314" spans="1:16">
      <c r="A314" s="53" t="s">
        <v>668</v>
      </c>
      <c r="B314" s="45" t="s">
        <v>669</v>
      </c>
      <c r="C314" s="46">
        <v>1</v>
      </c>
      <c r="D314" s="54" t="s">
        <v>21</v>
      </c>
      <c r="E314" s="58" t="s">
        <v>23</v>
      </c>
      <c r="F314" s="48">
        <v>400</v>
      </c>
      <c r="G314" s="123">
        <f t="shared" si="44"/>
        <v>0.16</v>
      </c>
      <c r="H314" s="50">
        <f t="shared" ref="H314:H316" si="45">F314-(F314*G314)</f>
        <v>336</v>
      </c>
      <c r="I314" s="50"/>
      <c r="J314" s="50"/>
      <c r="K314" s="50"/>
      <c r="L314" s="43" t="s">
        <v>23</v>
      </c>
      <c r="M314" s="76" t="s">
        <v>23</v>
      </c>
      <c r="N314" s="52" t="s">
        <v>645</v>
      </c>
      <c r="O314" s="135" t="s">
        <v>25</v>
      </c>
      <c r="P314" s="41" t="s">
        <v>34</v>
      </c>
    </row>
    <row r="315" spans="1:16">
      <c r="A315" s="44" t="s">
        <v>670</v>
      </c>
      <c r="B315" s="45" t="s">
        <v>671</v>
      </c>
      <c r="C315" s="46">
        <v>1</v>
      </c>
      <c r="D315" s="47" t="s">
        <v>21</v>
      </c>
      <c r="E315" s="62" t="s">
        <v>23</v>
      </c>
      <c r="F315" s="118">
        <v>250</v>
      </c>
      <c r="G315" s="123">
        <f t="shared" si="44"/>
        <v>0.16</v>
      </c>
      <c r="H315" s="50">
        <f t="shared" si="45"/>
        <v>210</v>
      </c>
      <c r="I315" s="50"/>
      <c r="J315" s="50"/>
      <c r="K315" s="50"/>
      <c r="L315" s="43" t="s">
        <v>23</v>
      </c>
      <c r="M315" s="76" t="s">
        <v>23</v>
      </c>
      <c r="N315" s="52" t="s">
        <v>645</v>
      </c>
      <c r="O315" s="135" t="s">
        <v>25</v>
      </c>
      <c r="P315" s="137" t="s">
        <v>34</v>
      </c>
    </row>
    <row r="316" spans="1:16">
      <c r="A316" s="44" t="s">
        <v>672</v>
      </c>
      <c r="B316" s="45" t="s">
        <v>673</v>
      </c>
      <c r="C316" s="46">
        <v>1</v>
      </c>
      <c r="D316" s="47" t="s">
        <v>21</v>
      </c>
      <c r="E316" s="62" t="s">
        <v>23</v>
      </c>
      <c r="F316" s="118">
        <v>350</v>
      </c>
      <c r="G316" s="123">
        <f t="shared" si="44"/>
        <v>0.16</v>
      </c>
      <c r="H316" s="50">
        <f t="shared" si="45"/>
        <v>294</v>
      </c>
      <c r="I316" s="50"/>
      <c r="J316" s="50"/>
      <c r="K316" s="50"/>
      <c r="L316" s="43" t="s">
        <v>23</v>
      </c>
      <c r="M316" s="76" t="s">
        <v>23</v>
      </c>
      <c r="N316" s="52" t="s">
        <v>645</v>
      </c>
      <c r="O316" s="135" t="s">
        <v>25</v>
      </c>
      <c r="P316" s="137" t="s">
        <v>34</v>
      </c>
    </row>
    <row r="317" spans="1:16">
      <c r="A317" s="53" t="s">
        <v>674</v>
      </c>
      <c r="B317" s="45" t="s">
        <v>675</v>
      </c>
      <c r="C317" s="46">
        <v>1</v>
      </c>
      <c r="D317" s="54" t="s">
        <v>21</v>
      </c>
      <c r="E317" s="58" t="s">
        <v>23</v>
      </c>
      <c r="F317" s="48">
        <v>400</v>
      </c>
      <c r="G317" s="123">
        <f t="shared" si="44"/>
        <v>0.16</v>
      </c>
      <c r="H317" s="50">
        <f t="shared" si="33"/>
        <v>336</v>
      </c>
      <c r="I317" s="50"/>
      <c r="J317" s="50"/>
      <c r="K317" s="50"/>
      <c r="L317" s="43" t="s">
        <v>23</v>
      </c>
      <c r="M317" s="76" t="s">
        <v>23</v>
      </c>
      <c r="N317" s="52" t="s">
        <v>645</v>
      </c>
      <c r="O317" s="135" t="s">
        <v>25</v>
      </c>
      <c r="P317" s="41" t="s">
        <v>34</v>
      </c>
    </row>
    <row r="318" spans="1:16">
      <c r="A318" s="53" t="s">
        <v>676</v>
      </c>
      <c r="B318" s="45" t="s">
        <v>677</v>
      </c>
      <c r="C318" s="46">
        <v>1</v>
      </c>
      <c r="D318" s="54" t="s">
        <v>21</v>
      </c>
      <c r="E318" s="58" t="s">
        <v>23</v>
      </c>
      <c r="F318" s="134">
        <v>1000</v>
      </c>
      <c r="G318" s="123">
        <f t="shared" si="44"/>
        <v>0.16</v>
      </c>
      <c r="H318" s="50">
        <f t="shared" ref="H318" si="46">F318-(F318*G318)</f>
        <v>840</v>
      </c>
      <c r="I318" s="50"/>
      <c r="J318" s="50"/>
      <c r="K318" s="50"/>
      <c r="L318" s="43" t="s">
        <v>23</v>
      </c>
      <c r="M318" s="76" t="s">
        <v>23</v>
      </c>
      <c r="N318" s="52" t="s">
        <v>645</v>
      </c>
      <c r="O318" s="135" t="s">
        <v>25</v>
      </c>
      <c r="P318" s="41" t="s">
        <v>34</v>
      </c>
    </row>
    <row r="319" spans="1:16">
      <c r="A319" s="53" t="s">
        <v>678</v>
      </c>
      <c r="B319" s="45" t="s">
        <v>679</v>
      </c>
      <c r="C319" s="46">
        <v>1</v>
      </c>
      <c r="D319" s="54" t="s">
        <v>21</v>
      </c>
      <c r="E319" s="58" t="s">
        <v>23</v>
      </c>
      <c r="F319" s="134">
        <v>2800</v>
      </c>
      <c r="G319" s="123">
        <f t="shared" si="44"/>
        <v>0.16</v>
      </c>
      <c r="H319" s="50">
        <f t="shared" si="33"/>
        <v>2352</v>
      </c>
      <c r="I319" s="50"/>
      <c r="J319" s="50"/>
      <c r="K319" s="50"/>
      <c r="L319" s="43" t="s">
        <v>23</v>
      </c>
      <c r="M319" s="76" t="s">
        <v>23</v>
      </c>
      <c r="N319" s="52" t="s">
        <v>645</v>
      </c>
      <c r="O319" s="135" t="s">
        <v>25</v>
      </c>
      <c r="P319" s="41" t="s">
        <v>34</v>
      </c>
    </row>
    <row r="320" spans="1:16">
      <c r="A320" s="53" t="s">
        <v>680</v>
      </c>
      <c r="B320" s="45" t="s">
        <v>681</v>
      </c>
      <c r="C320" s="46">
        <v>1</v>
      </c>
      <c r="D320" s="54" t="s">
        <v>21</v>
      </c>
      <c r="E320" s="58" t="s">
        <v>23</v>
      </c>
      <c r="F320" s="48"/>
      <c r="G320" s="123"/>
      <c r="H320" s="50">
        <f t="shared" si="33"/>
        <v>0</v>
      </c>
      <c r="I320" s="50"/>
      <c r="J320" s="50"/>
      <c r="K320" s="50"/>
      <c r="L320" s="43" t="s">
        <v>23</v>
      </c>
      <c r="M320" s="76" t="s">
        <v>23</v>
      </c>
      <c r="N320" s="52" t="s">
        <v>645</v>
      </c>
      <c r="O320" s="135" t="s">
        <v>25</v>
      </c>
      <c r="P320" s="41" t="s">
        <v>34</v>
      </c>
    </row>
    <row r="321" spans="1:16">
      <c r="A321" s="53" t="s">
        <v>682</v>
      </c>
      <c r="B321" s="45" t="s">
        <v>683</v>
      </c>
      <c r="C321" s="46">
        <v>1</v>
      </c>
      <c r="D321" s="54" t="s">
        <v>21</v>
      </c>
      <c r="E321" s="58" t="s">
        <v>23</v>
      </c>
      <c r="F321" s="48"/>
      <c r="G321" s="123"/>
      <c r="H321" s="50">
        <f t="shared" si="33"/>
        <v>0</v>
      </c>
      <c r="I321" s="50"/>
      <c r="J321" s="50"/>
      <c r="K321" s="50"/>
      <c r="L321" s="43" t="s">
        <v>23</v>
      </c>
      <c r="M321" s="76" t="s">
        <v>23</v>
      </c>
      <c r="N321" s="52" t="s">
        <v>645</v>
      </c>
      <c r="O321" s="135" t="s">
        <v>25</v>
      </c>
      <c r="P321" s="41" t="s">
        <v>34</v>
      </c>
    </row>
    <row r="322" spans="1:16">
      <c r="A322" s="44" t="s">
        <v>684</v>
      </c>
      <c r="B322" s="45" t="s">
        <v>685</v>
      </c>
      <c r="C322" s="46">
        <v>1</v>
      </c>
      <c r="D322" s="59" t="s">
        <v>284</v>
      </c>
      <c r="E322" s="60" t="s">
        <v>684</v>
      </c>
      <c r="F322" s="17">
        <v>35.9</v>
      </c>
      <c r="G322" s="126">
        <f t="shared" ref="G322:G332" si="47">rv_20</f>
        <v>0.2</v>
      </c>
      <c r="H322" s="61">
        <f t="shared" si="33"/>
        <v>28.72</v>
      </c>
      <c r="I322" s="50"/>
      <c r="J322" s="50"/>
      <c r="K322" s="50"/>
      <c r="L322" s="43" t="s">
        <v>23</v>
      </c>
      <c r="M322" s="76" t="s">
        <v>23</v>
      </c>
      <c r="N322" s="57" t="s">
        <v>259</v>
      </c>
      <c r="O322" s="135" t="s">
        <v>260</v>
      </c>
      <c r="P322" s="41" t="s">
        <v>261</v>
      </c>
    </row>
    <row r="323" spans="1:16">
      <c r="A323" s="44" t="s">
        <v>686</v>
      </c>
      <c r="B323" s="45" t="s">
        <v>687</v>
      </c>
      <c r="C323" s="46">
        <v>1</v>
      </c>
      <c r="D323" s="59" t="s">
        <v>284</v>
      </c>
      <c r="E323" s="60" t="s">
        <v>686</v>
      </c>
      <c r="F323" s="17">
        <v>157.5</v>
      </c>
      <c r="G323" s="126">
        <f t="shared" si="47"/>
        <v>0.2</v>
      </c>
      <c r="H323" s="61">
        <f t="shared" si="33"/>
        <v>126</v>
      </c>
      <c r="I323" s="50"/>
      <c r="J323" s="50"/>
      <c r="K323" s="50"/>
      <c r="L323" s="43" t="s">
        <v>23</v>
      </c>
      <c r="M323" s="76" t="s">
        <v>23</v>
      </c>
      <c r="N323" s="57" t="s">
        <v>259</v>
      </c>
      <c r="O323" s="135" t="s">
        <v>260</v>
      </c>
      <c r="P323" s="41" t="s">
        <v>261</v>
      </c>
    </row>
    <row r="324" spans="1:16">
      <c r="A324" s="44" t="s">
        <v>688</v>
      </c>
      <c r="B324" s="45" t="s">
        <v>689</v>
      </c>
      <c r="C324" s="46">
        <v>1</v>
      </c>
      <c r="D324" s="59" t="s">
        <v>284</v>
      </c>
      <c r="E324" s="60" t="s">
        <v>688</v>
      </c>
      <c r="F324" s="17">
        <v>185</v>
      </c>
      <c r="G324" s="126">
        <f t="shared" si="47"/>
        <v>0.2</v>
      </c>
      <c r="H324" s="61">
        <f t="shared" si="33"/>
        <v>148</v>
      </c>
      <c r="I324" s="50"/>
      <c r="J324" s="50"/>
      <c r="K324" s="50"/>
      <c r="L324" s="43" t="s">
        <v>23</v>
      </c>
      <c r="M324" s="76" t="s">
        <v>23</v>
      </c>
      <c r="N324" s="57" t="s">
        <v>259</v>
      </c>
      <c r="O324" s="135" t="s">
        <v>260</v>
      </c>
      <c r="P324" s="41" t="s">
        <v>261</v>
      </c>
    </row>
    <row r="325" spans="1:16">
      <c r="A325" s="44" t="s">
        <v>690</v>
      </c>
      <c r="B325" s="45" t="s">
        <v>691</v>
      </c>
      <c r="C325" s="46">
        <v>1</v>
      </c>
      <c r="D325" s="59" t="s">
        <v>284</v>
      </c>
      <c r="E325" s="60" t="s">
        <v>690</v>
      </c>
      <c r="F325" s="17">
        <v>190</v>
      </c>
      <c r="G325" s="126">
        <f t="shared" si="47"/>
        <v>0.2</v>
      </c>
      <c r="H325" s="61">
        <f t="shared" si="33"/>
        <v>152</v>
      </c>
      <c r="I325" s="50"/>
      <c r="J325" s="50"/>
      <c r="K325" s="50"/>
      <c r="L325" s="43" t="s">
        <v>23</v>
      </c>
      <c r="M325" s="76" t="s">
        <v>23</v>
      </c>
      <c r="N325" s="57" t="s">
        <v>259</v>
      </c>
      <c r="O325" s="135" t="s">
        <v>260</v>
      </c>
      <c r="P325" s="41" t="s">
        <v>261</v>
      </c>
    </row>
    <row r="326" spans="1:16">
      <c r="A326" s="44" t="s">
        <v>692</v>
      </c>
      <c r="B326" s="45" t="s">
        <v>693</v>
      </c>
      <c r="C326" s="46">
        <v>1</v>
      </c>
      <c r="D326" s="59" t="s">
        <v>284</v>
      </c>
      <c r="E326" s="60" t="s">
        <v>692</v>
      </c>
      <c r="F326" s="17">
        <v>64.900000000000006</v>
      </c>
      <c r="G326" s="126">
        <f t="shared" si="47"/>
        <v>0.2</v>
      </c>
      <c r="H326" s="61">
        <f t="shared" si="33"/>
        <v>51.92</v>
      </c>
      <c r="I326" s="50"/>
      <c r="J326" s="50"/>
      <c r="K326" s="50"/>
      <c r="L326" s="43" t="s">
        <v>23</v>
      </c>
      <c r="M326" s="76" t="s">
        <v>23</v>
      </c>
      <c r="N326" s="57" t="s">
        <v>259</v>
      </c>
      <c r="O326" s="135" t="s">
        <v>260</v>
      </c>
      <c r="P326" s="41" t="s">
        <v>261</v>
      </c>
    </row>
    <row r="327" spans="1:16">
      <c r="A327" s="44" t="s">
        <v>694</v>
      </c>
      <c r="B327" s="45" t="s">
        <v>695</v>
      </c>
      <c r="C327" s="46">
        <v>1</v>
      </c>
      <c r="D327" s="54" t="s">
        <v>291</v>
      </c>
      <c r="E327" s="62" t="s">
        <v>694</v>
      </c>
      <c r="F327" s="118">
        <v>41</v>
      </c>
      <c r="G327" s="123">
        <f t="shared" si="47"/>
        <v>0.2</v>
      </c>
      <c r="H327" s="50">
        <f t="shared" si="33"/>
        <v>32.799999999999997</v>
      </c>
      <c r="I327" s="50"/>
      <c r="J327" s="50"/>
      <c r="K327" s="50"/>
      <c r="L327" s="43" t="s">
        <v>23</v>
      </c>
      <c r="M327" s="76" t="s">
        <v>23</v>
      </c>
      <c r="N327" s="57" t="s">
        <v>259</v>
      </c>
      <c r="O327" s="136" t="s">
        <v>260</v>
      </c>
      <c r="P327" s="41" t="s">
        <v>261</v>
      </c>
    </row>
    <row r="328" spans="1:16">
      <c r="A328" s="44" t="s">
        <v>696</v>
      </c>
      <c r="B328" s="45" t="s">
        <v>697</v>
      </c>
      <c r="C328" s="46">
        <v>1</v>
      </c>
      <c r="D328" s="54" t="s">
        <v>291</v>
      </c>
      <c r="E328" s="62" t="s">
        <v>696</v>
      </c>
      <c r="F328" s="118">
        <v>66.63</v>
      </c>
      <c r="G328" s="123">
        <f t="shared" si="47"/>
        <v>0.2</v>
      </c>
      <c r="H328" s="50">
        <f t="shared" si="33"/>
        <v>53.303999999999995</v>
      </c>
      <c r="I328" s="50"/>
      <c r="J328" s="50"/>
      <c r="K328" s="50"/>
      <c r="L328" s="43" t="s">
        <v>23</v>
      </c>
      <c r="M328" s="76" t="s">
        <v>23</v>
      </c>
      <c r="N328" s="57" t="s">
        <v>259</v>
      </c>
      <c r="O328" s="136" t="s">
        <v>260</v>
      </c>
      <c r="P328" s="41" t="s">
        <v>261</v>
      </c>
    </row>
    <row r="329" spans="1:16">
      <c r="A329" s="44" t="s">
        <v>698</v>
      </c>
      <c r="B329" s="45" t="s">
        <v>699</v>
      </c>
      <c r="C329" s="46">
        <v>1</v>
      </c>
      <c r="D329" s="54" t="s">
        <v>291</v>
      </c>
      <c r="E329" s="62" t="s">
        <v>698</v>
      </c>
      <c r="F329" s="118">
        <v>83.29</v>
      </c>
      <c r="G329" s="123">
        <f t="shared" si="47"/>
        <v>0.2</v>
      </c>
      <c r="H329" s="50">
        <f t="shared" si="33"/>
        <v>66.632000000000005</v>
      </c>
      <c r="I329" s="50"/>
      <c r="J329" s="50"/>
      <c r="K329" s="50"/>
      <c r="L329" s="43" t="s">
        <v>23</v>
      </c>
      <c r="M329" s="76" t="s">
        <v>23</v>
      </c>
      <c r="N329" s="57" t="s">
        <v>259</v>
      </c>
      <c r="O329" s="136" t="s">
        <v>260</v>
      </c>
      <c r="P329" s="41" t="s">
        <v>261</v>
      </c>
    </row>
    <row r="330" spans="1:16">
      <c r="A330" s="44" t="s">
        <v>700</v>
      </c>
      <c r="B330" s="45" t="s">
        <v>701</v>
      </c>
      <c r="C330" s="46">
        <v>1</v>
      </c>
      <c r="D330" s="54" t="s">
        <v>291</v>
      </c>
      <c r="E330" s="62" t="s">
        <v>700</v>
      </c>
      <c r="F330" s="118">
        <v>66</v>
      </c>
      <c r="G330" s="123">
        <f t="shared" si="47"/>
        <v>0.2</v>
      </c>
      <c r="H330" s="50">
        <f t="shared" si="33"/>
        <v>52.8</v>
      </c>
      <c r="I330" s="50"/>
      <c r="J330" s="50"/>
      <c r="K330" s="50"/>
      <c r="L330" s="43" t="s">
        <v>23</v>
      </c>
      <c r="M330" s="76" t="s">
        <v>23</v>
      </c>
      <c r="N330" s="57" t="s">
        <v>259</v>
      </c>
      <c r="O330" s="136" t="s">
        <v>260</v>
      </c>
      <c r="P330" s="41" t="s">
        <v>261</v>
      </c>
    </row>
    <row r="331" spans="1:16">
      <c r="A331" s="44" t="s">
        <v>702</v>
      </c>
      <c r="B331" s="45" t="s">
        <v>703</v>
      </c>
      <c r="C331" s="46">
        <v>1</v>
      </c>
      <c r="D331" s="59" t="s">
        <v>291</v>
      </c>
      <c r="E331" s="60" t="s">
        <v>702</v>
      </c>
      <c r="F331" s="17">
        <v>99</v>
      </c>
      <c r="G331" s="126">
        <f t="shared" si="47"/>
        <v>0.2</v>
      </c>
      <c r="H331" s="61">
        <f t="shared" si="33"/>
        <v>79.2</v>
      </c>
      <c r="I331" s="50"/>
      <c r="J331" s="50"/>
      <c r="K331" s="50"/>
      <c r="L331" s="43" t="s">
        <v>23</v>
      </c>
      <c r="M331" s="76" t="s">
        <v>23</v>
      </c>
      <c r="N331" s="52" t="s">
        <v>259</v>
      </c>
      <c r="O331" s="135" t="s">
        <v>260</v>
      </c>
      <c r="P331" s="41" t="s">
        <v>261</v>
      </c>
    </row>
    <row r="332" spans="1:16">
      <c r="A332" s="44" t="s">
        <v>704</v>
      </c>
      <c r="B332" s="45" t="s">
        <v>705</v>
      </c>
      <c r="C332" s="46">
        <v>1</v>
      </c>
      <c r="D332" s="59" t="s">
        <v>291</v>
      </c>
      <c r="E332" s="60" t="s">
        <v>704</v>
      </c>
      <c r="F332" s="17">
        <v>216</v>
      </c>
      <c r="G332" s="126">
        <f t="shared" si="47"/>
        <v>0.2</v>
      </c>
      <c r="H332" s="61">
        <f t="shared" si="33"/>
        <v>172.8</v>
      </c>
      <c r="I332" s="50"/>
      <c r="J332" s="50"/>
      <c r="K332" s="50"/>
      <c r="L332" s="43" t="s">
        <v>23</v>
      </c>
      <c r="M332" s="76" t="s">
        <v>23</v>
      </c>
      <c r="N332" s="57" t="s">
        <v>259</v>
      </c>
      <c r="O332" s="135" t="s">
        <v>260</v>
      </c>
      <c r="P332" s="41" t="s">
        <v>261</v>
      </c>
    </row>
    <row r="333" spans="1:16">
      <c r="A333" s="44" t="s">
        <v>706</v>
      </c>
      <c r="B333" s="45" t="s">
        <v>707</v>
      </c>
      <c r="C333" s="46">
        <v>1</v>
      </c>
      <c r="D333" s="59" t="s">
        <v>21</v>
      </c>
      <c r="E333" s="60" t="s">
        <v>706</v>
      </c>
      <c r="F333" s="17">
        <v>70.83</v>
      </c>
      <c r="G333" s="126">
        <f>rv_apple_acc_mac</f>
        <v>0.17</v>
      </c>
      <c r="H333" s="61">
        <f t="shared" si="33"/>
        <v>58.788899999999998</v>
      </c>
      <c r="I333" s="50"/>
      <c r="J333" s="50"/>
      <c r="K333" s="50"/>
      <c r="L333" s="43" t="s">
        <v>23</v>
      </c>
      <c r="M333" s="76">
        <v>0.05</v>
      </c>
      <c r="N333" s="57" t="s">
        <v>259</v>
      </c>
      <c r="O333" s="135" t="s">
        <v>260</v>
      </c>
      <c r="P333" s="41" t="s">
        <v>261</v>
      </c>
    </row>
    <row r="334" spans="1:16">
      <c r="A334" s="44" t="s">
        <v>708</v>
      </c>
      <c r="B334" s="45" t="s">
        <v>709</v>
      </c>
      <c r="C334" s="46">
        <v>1</v>
      </c>
      <c r="D334" s="59" t="s">
        <v>21</v>
      </c>
      <c r="E334" s="60" t="s">
        <v>708</v>
      </c>
      <c r="F334" s="17">
        <v>70.83</v>
      </c>
      <c r="G334" s="126">
        <f>rv_apple_acc_mac</f>
        <v>0.17</v>
      </c>
      <c r="H334" s="61">
        <f t="shared" si="33"/>
        <v>58.788899999999998</v>
      </c>
      <c r="I334" s="50"/>
      <c r="J334" s="50"/>
      <c r="K334" s="50"/>
      <c r="L334" s="43" t="s">
        <v>23</v>
      </c>
      <c r="M334" s="76">
        <v>0.05</v>
      </c>
      <c r="N334" s="57" t="s">
        <v>259</v>
      </c>
      <c r="O334" s="135" t="s">
        <v>260</v>
      </c>
      <c r="P334" s="41" t="s">
        <v>261</v>
      </c>
    </row>
    <row r="335" spans="1:16">
      <c r="A335" s="44" t="s">
        <v>710</v>
      </c>
      <c r="B335" s="45" t="s">
        <v>711</v>
      </c>
      <c r="C335" s="46">
        <v>1</v>
      </c>
      <c r="D335" s="54" t="s">
        <v>371</v>
      </c>
      <c r="E335" s="63" t="s">
        <v>710</v>
      </c>
      <c r="F335" s="48">
        <v>119.17</v>
      </c>
      <c r="G335" s="123">
        <f>rv_30</f>
        <v>0.3</v>
      </c>
      <c r="H335" s="50">
        <f>F335-(F335*G335)</f>
        <v>83.419000000000011</v>
      </c>
      <c r="I335" s="50"/>
      <c r="J335" s="50"/>
      <c r="K335" s="50"/>
      <c r="L335" s="51">
        <v>7.68</v>
      </c>
      <c r="M335" s="76">
        <v>0.01</v>
      </c>
      <c r="N335" s="52" t="s">
        <v>259</v>
      </c>
      <c r="O335" s="135" t="s">
        <v>260</v>
      </c>
      <c r="P335" s="41" t="s">
        <v>372</v>
      </c>
    </row>
    <row r="336" spans="1:16">
      <c r="A336" s="44" t="s">
        <v>712</v>
      </c>
      <c r="B336" s="45" t="s">
        <v>713</v>
      </c>
      <c r="C336" s="46">
        <v>1</v>
      </c>
      <c r="D336" s="59" t="s">
        <v>371</v>
      </c>
      <c r="E336" s="60" t="s">
        <v>712</v>
      </c>
      <c r="F336" s="17">
        <v>251.66</v>
      </c>
      <c r="G336" s="123">
        <f>rv_30</f>
        <v>0.3</v>
      </c>
      <c r="H336" s="61">
        <f t="shared" ref="H336" si="48">F336-(F336*G336)</f>
        <v>176.16200000000001</v>
      </c>
      <c r="I336" s="50"/>
      <c r="J336" s="50"/>
      <c r="K336" s="50"/>
      <c r="L336" s="51">
        <v>15.36</v>
      </c>
      <c r="M336" s="76">
        <v>0.02</v>
      </c>
      <c r="N336" s="57" t="s">
        <v>259</v>
      </c>
      <c r="O336" s="135" t="s">
        <v>260</v>
      </c>
      <c r="P336" s="41" t="s">
        <v>372</v>
      </c>
    </row>
    <row r="337" spans="1:16">
      <c r="A337" s="44" t="s">
        <v>714</v>
      </c>
      <c r="B337" s="45" t="s">
        <v>715</v>
      </c>
      <c r="C337" s="46">
        <v>1</v>
      </c>
      <c r="D337" s="54" t="s">
        <v>371</v>
      </c>
      <c r="E337" s="63" t="s">
        <v>714</v>
      </c>
      <c r="F337" s="48">
        <v>119.17</v>
      </c>
      <c r="G337" s="123">
        <f>rv_30</f>
        <v>0.3</v>
      </c>
      <c r="H337" s="50">
        <f>F337-(F337*G337)</f>
        <v>83.419000000000011</v>
      </c>
      <c r="I337" s="50"/>
      <c r="J337" s="50"/>
      <c r="K337" s="50"/>
      <c r="L337" s="51">
        <v>7.68</v>
      </c>
      <c r="M337" s="76">
        <v>0.01</v>
      </c>
      <c r="N337" s="52" t="s">
        <v>259</v>
      </c>
      <c r="O337" s="135" t="s">
        <v>260</v>
      </c>
      <c r="P337" s="41" t="s">
        <v>372</v>
      </c>
    </row>
    <row r="338" spans="1:16">
      <c r="A338" s="44" t="s">
        <v>716</v>
      </c>
      <c r="B338" s="45" t="s">
        <v>717</v>
      </c>
      <c r="C338" s="46">
        <v>1</v>
      </c>
      <c r="D338" s="59" t="s">
        <v>371</v>
      </c>
      <c r="E338" s="60" t="s">
        <v>716</v>
      </c>
      <c r="F338" s="17">
        <v>251.66</v>
      </c>
      <c r="G338" s="123">
        <f>rv_30</f>
        <v>0.3</v>
      </c>
      <c r="H338" s="61">
        <f t="shared" ref="H338:H359" si="49">F338-(F338*G338)</f>
        <v>176.16200000000001</v>
      </c>
      <c r="I338" s="50"/>
      <c r="J338" s="50"/>
      <c r="K338" s="50"/>
      <c r="L338" s="51">
        <v>15.36</v>
      </c>
      <c r="M338" s="76">
        <v>0.01</v>
      </c>
      <c r="N338" s="57" t="s">
        <v>259</v>
      </c>
      <c r="O338" s="135" t="s">
        <v>260</v>
      </c>
      <c r="P338" s="41" t="s">
        <v>372</v>
      </c>
    </row>
    <row r="339" spans="1:16">
      <c r="A339" s="53"/>
      <c r="B339" s="45"/>
      <c r="C339" s="46"/>
      <c r="D339" s="54"/>
      <c r="E339" s="62"/>
      <c r="F339" s="118"/>
      <c r="G339" s="123"/>
      <c r="H339" s="50"/>
      <c r="I339" s="50"/>
      <c r="J339" s="50"/>
      <c r="K339" s="50"/>
      <c r="L339" s="43"/>
      <c r="M339" s="76"/>
      <c r="N339" s="52"/>
      <c r="O339" s="135"/>
      <c r="P339" s="41"/>
    </row>
    <row r="340" spans="1:16">
      <c r="A340" s="53"/>
      <c r="B340" s="45"/>
      <c r="C340" s="46"/>
      <c r="D340" s="54"/>
      <c r="E340" s="62"/>
      <c r="F340" s="118"/>
      <c r="G340" s="123"/>
      <c r="H340" s="50"/>
      <c r="I340" s="50"/>
      <c r="J340" s="50"/>
      <c r="K340" s="50"/>
      <c r="L340" s="43"/>
      <c r="M340" s="76"/>
      <c r="N340" s="52"/>
      <c r="O340" s="135"/>
      <c r="P340" s="41"/>
    </row>
    <row r="341" spans="1:16">
      <c r="A341" s="44" t="s">
        <v>718</v>
      </c>
      <c r="B341" s="45" t="s">
        <v>719</v>
      </c>
      <c r="C341" s="46">
        <v>1</v>
      </c>
      <c r="D341" s="54" t="s">
        <v>331</v>
      </c>
      <c r="E341" s="58" t="s">
        <v>718</v>
      </c>
      <c r="F341" s="48">
        <v>79.17</v>
      </c>
      <c r="G341" s="123">
        <f t="shared" ref="G341:G344" si="50">rv_20</f>
        <v>0.2</v>
      </c>
      <c r="H341" s="50">
        <f t="shared" si="49"/>
        <v>63.335999999999999</v>
      </c>
      <c r="I341" s="50"/>
      <c r="J341" s="50"/>
      <c r="K341" s="50"/>
      <c r="L341" s="81" t="s">
        <v>23</v>
      </c>
      <c r="M341" s="82" t="s">
        <v>23</v>
      </c>
      <c r="N341" s="57" t="s">
        <v>259</v>
      </c>
      <c r="O341" s="136" t="s">
        <v>260</v>
      </c>
      <c r="P341" s="41" t="s">
        <v>261</v>
      </c>
    </row>
    <row r="342" spans="1:16">
      <c r="A342" s="44" t="s">
        <v>720</v>
      </c>
      <c r="B342" s="45" t="s">
        <v>721</v>
      </c>
      <c r="C342" s="46">
        <v>1</v>
      </c>
      <c r="D342" s="54" t="s">
        <v>331</v>
      </c>
      <c r="E342" s="58" t="s">
        <v>720</v>
      </c>
      <c r="F342" s="48">
        <v>79.17</v>
      </c>
      <c r="G342" s="123">
        <f t="shared" si="50"/>
        <v>0.2</v>
      </c>
      <c r="H342" s="50">
        <f t="shared" si="49"/>
        <v>63.335999999999999</v>
      </c>
      <c r="I342" s="50"/>
      <c r="J342" s="50"/>
      <c r="K342" s="50"/>
      <c r="L342" s="81" t="s">
        <v>23</v>
      </c>
      <c r="M342" s="82" t="s">
        <v>23</v>
      </c>
      <c r="N342" s="57" t="s">
        <v>259</v>
      </c>
      <c r="O342" s="136" t="s">
        <v>260</v>
      </c>
      <c r="P342" s="41" t="s">
        <v>261</v>
      </c>
    </row>
    <row r="343" spans="1:16">
      <c r="A343" s="44" t="s">
        <v>722</v>
      </c>
      <c r="B343" s="45" t="s">
        <v>723</v>
      </c>
      <c r="C343" s="46">
        <v>1</v>
      </c>
      <c r="D343" s="54" t="s">
        <v>334</v>
      </c>
      <c r="E343" s="162" t="s">
        <v>724</v>
      </c>
      <c r="F343" s="48">
        <v>29</v>
      </c>
      <c r="G343" s="123">
        <f t="shared" si="50"/>
        <v>0.2</v>
      </c>
      <c r="H343" s="50">
        <f t="shared" si="49"/>
        <v>23.2</v>
      </c>
      <c r="I343" s="50"/>
      <c r="J343" s="50"/>
      <c r="K343" s="50"/>
      <c r="L343" s="81" t="s">
        <v>23</v>
      </c>
      <c r="M343" s="82" t="s">
        <v>23</v>
      </c>
      <c r="N343" s="57" t="s">
        <v>259</v>
      </c>
      <c r="O343" s="135" t="s">
        <v>260</v>
      </c>
      <c r="P343" s="41" t="s">
        <v>261</v>
      </c>
    </row>
    <row r="344" spans="1:16">
      <c r="A344" s="44" t="s">
        <v>725</v>
      </c>
      <c r="B344" s="45" t="s">
        <v>726</v>
      </c>
      <c r="C344" s="46">
        <v>1</v>
      </c>
      <c r="D344" s="54" t="s">
        <v>334</v>
      </c>
      <c r="E344" s="58" t="s">
        <v>727</v>
      </c>
      <c r="F344" s="48">
        <v>29</v>
      </c>
      <c r="G344" s="123">
        <f t="shared" si="50"/>
        <v>0.2</v>
      </c>
      <c r="H344" s="50">
        <f t="shared" si="49"/>
        <v>23.2</v>
      </c>
      <c r="I344" s="50"/>
      <c r="J344" s="50"/>
      <c r="K344" s="50"/>
      <c r="L344" s="81" t="s">
        <v>23</v>
      </c>
      <c r="M344" s="82" t="s">
        <v>23</v>
      </c>
      <c r="N344" s="57" t="s">
        <v>259</v>
      </c>
      <c r="O344" s="135" t="s">
        <v>260</v>
      </c>
      <c r="P344" s="41" t="s">
        <v>261</v>
      </c>
    </row>
    <row r="345" spans="1:16">
      <c r="A345" s="53"/>
      <c r="B345" s="45"/>
      <c r="C345" s="46"/>
      <c r="D345" s="54"/>
      <c r="E345" s="62"/>
      <c r="F345" s="118"/>
      <c r="G345" s="123"/>
      <c r="H345" s="50"/>
      <c r="I345" s="50"/>
      <c r="J345" s="50"/>
      <c r="K345" s="50"/>
      <c r="L345" s="43"/>
      <c r="M345" s="76"/>
      <c r="N345" s="52"/>
      <c r="O345" s="135"/>
      <c r="P345" s="41"/>
    </row>
    <row r="346" spans="1:16">
      <c r="A346" s="53"/>
      <c r="B346" s="45"/>
      <c r="C346" s="46"/>
      <c r="D346" s="54"/>
      <c r="E346" s="62"/>
      <c r="F346" s="118"/>
      <c r="G346" s="123"/>
      <c r="H346" s="50"/>
      <c r="I346" s="50"/>
      <c r="J346" s="50"/>
      <c r="K346" s="50"/>
      <c r="L346" s="43"/>
      <c r="M346" s="76"/>
      <c r="N346" s="52"/>
      <c r="O346" s="135"/>
      <c r="P346" s="41"/>
    </row>
    <row r="347" spans="1:16">
      <c r="A347" s="44" t="s">
        <v>728</v>
      </c>
      <c r="B347" s="45" t="s">
        <v>729</v>
      </c>
      <c r="C347" s="46">
        <v>1</v>
      </c>
      <c r="D347" s="54" t="s">
        <v>21</v>
      </c>
      <c r="E347" s="62" t="s">
        <v>728</v>
      </c>
      <c r="F347" s="118">
        <v>62.5</v>
      </c>
      <c r="G347" s="123">
        <f>rv_apple_acc_mac</f>
        <v>0.17</v>
      </c>
      <c r="H347" s="50">
        <f t="shared" si="49"/>
        <v>51.875</v>
      </c>
      <c r="I347" s="50"/>
      <c r="J347" s="50"/>
      <c r="K347" s="50"/>
      <c r="L347" s="43" t="s">
        <v>23</v>
      </c>
      <c r="M347" s="76">
        <v>0.05</v>
      </c>
      <c r="N347" s="57" t="s">
        <v>259</v>
      </c>
      <c r="O347" s="136" t="s">
        <v>260</v>
      </c>
      <c r="P347" s="41" t="s">
        <v>261</v>
      </c>
    </row>
    <row r="348" spans="1:16">
      <c r="A348" s="44" t="s">
        <v>730</v>
      </c>
      <c r="B348" s="45" t="s">
        <v>731</v>
      </c>
      <c r="C348" s="46">
        <v>1</v>
      </c>
      <c r="D348" s="59" t="s">
        <v>21</v>
      </c>
      <c r="E348" s="60" t="s">
        <v>730</v>
      </c>
      <c r="F348" s="17">
        <v>70.83</v>
      </c>
      <c r="G348" s="126">
        <f>rv_apple_acc_mac</f>
        <v>0.17</v>
      </c>
      <c r="H348" s="61">
        <f t="shared" si="49"/>
        <v>58.788899999999998</v>
      </c>
      <c r="I348" s="50"/>
      <c r="J348" s="50"/>
      <c r="K348" s="50"/>
      <c r="L348" s="43" t="s">
        <v>23</v>
      </c>
      <c r="M348" s="76">
        <v>0.05</v>
      </c>
      <c r="N348" s="57" t="s">
        <v>259</v>
      </c>
      <c r="O348" s="135" t="s">
        <v>260</v>
      </c>
      <c r="P348" s="41" t="s">
        <v>261</v>
      </c>
    </row>
    <row r="349" spans="1:16">
      <c r="A349" s="44" t="s">
        <v>732</v>
      </c>
      <c r="B349" s="45" t="s">
        <v>733</v>
      </c>
      <c r="C349" s="46">
        <v>1</v>
      </c>
      <c r="D349" s="59" t="s">
        <v>21</v>
      </c>
      <c r="E349" s="60" t="s">
        <v>732</v>
      </c>
      <c r="F349" s="17">
        <v>45.83</v>
      </c>
      <c r="G349" s="126">
        <f>rv_apple_acc_mac</f>
        <v>0.17</v>
      </c>
      <c r="H349" s="61">
        <f t="shared" si="49"/>
        <v>38.038899999999998</v>
      </c>
      <c r="I349" s="50"/>
      <c r="J349" s="50"/>
      <c r="K349" s="50"/>
      <c r="L349" s="43" t="s">
        <v>23</v>
      </c>
      <c r="M349" s="76">
        <v>0.02</v>
      </c>
      <c r="N349" s="57" t="s">
        <v>259</v>
      </c>
      <c r="O349" s="135" t="s">
        <v>260</v>
      </c>
      <c r="P349" s="41" t="s">
        <v>261</v>
      </c>
    </row>
    <row r="350" spans="1:16">
      <c r="A350" s="44" t="s">
        <v>734</v>
      </c>
      <c r="B350" s="45" t="s">
        <v>735</v>
      </c>
      <c r="C350" s="46">
        <v>1</v>
      </c>
      <c r="D350" s="59" t="s">
        <v>281</v>
      </c>
      <c r="E350" s="60" t="s">
        <v>734</v>
      </c>
      <c r="F350" s="17">
        <v>50</v>
      </c>
      <c r="G350" s="126">
        <f t="shared" ref="G350:G363" si="51">rv_20</f>
        <v>0.2</v>
      </c>
      <c r="H350" s="61">
        <f t="shared" si="49"/>
        <v>40</v>
      </c>
      <c r="I350" s="50"/>
      <c r="J350" s="50"/>
      <c r="K350" s="50"/>
      <c r="L350" s="43" t="s">
        <v>23</v>
      </c>
      <c r="M350" s="76" t="s">
        <v>23</v>
      </c>
      <c r="N350" s="57" t="s">
        <v>259</v>
      </c>
      <c r="O350" s="135" t="s">
        <v>260</v>
      </c>
      <c r="P350" s="41" t="s">
        <v>261</v>
      </c>
    </row>
    <row r="351" spans="1:16">
      <c r="A351" s="44" t="s">
        <v>736</v>
      </c>
      <c r="B351" s="45" t="s">
        <v>737</v>
      </c>
      <c r="C351" s="46">
        <v>1</v>
      </c>
      <c r="D351" s="54" t="s">
        <v>281</v>
      </c>
      <c r="E351" s="62" t="s">
        <v>736</v>
      </c>
      <c r="F351" s="118">
        <v>54.17</v>
      </c>
      <c r="G351" s="123">
        <f t="shared" si="51"/>
        <v>0.2</v>
      </c>
      <c r="H351" s="50">
        <f t="shared" si="49"/>
        <v>43.335999999999999</v>
      </c>
      <c r="I351" s="50"/>
      <c r="J351" s="50"/>
      <c r="K351" s="50"/>
      <c r="L351" s="43" t="s">
        <v>23</v>
      </c>
      <c r="M351" s="76" t="s">
        <v>23</v>
      </c>
      <c r="N351" s="57" t="s">
        <v>259</v>
      </c>
      <c r="O351" s="136" t="s">
        <v>260</v>
      </c>
      <c r="P351" s="41" t="s">
        <v>261</v>
      </c>
    </row>
    <row r="352" spans="1:16">
      <c r="A352" s="44" t="s">
        <v>738</v>
      </c>
      <c r="B352" s="45" t="s">
        <v>739</v>
      </c>
      <c r="C352" s="46">
        <v>1</v>
      </c>
      <c r="D352" s="54" t="s">
        <v>331</v>
      </c>
      <c r="E352" s="62" t="s">
        <v>738</v>
      </c>
      <c r="F352" s="118">
        <v>79.17</v>
      </c>
      <c r="G352" s="123">
        <f t="shared" si="51"/>
        <v>0.2</v>
      </c>
      <c r="H352" s="50">
        <f t="shared" si="49"/>
        <v>63.335999999999999</v>
      </c>
      <c r="I352" s="50"/>
      <c r="J352" s="50"/>
      <c r="K352" s="50"/>
      <c r="L352" s="43" t="s">
        <v>23</v>
      </c>
      <c r="M352" s="76" t="s">
        <v>23</v>
      </c>
      <c r="N352" s="57" t="s">
        <v>259</v>
      </c>
      <c r="O352" s="136" t="s">
        <v>260</v>
      </c>
      <c r="P352" s="41" t="s">
        <v>261</v>
      </c>
    </row>
    <row r="353" spans="1:16">
      <c r="A353" s="44" t="s">
        <v>740</v>
      </c>
      <c r="B353" s="45" t="s">
        <v>741</v>
      </c>
      <c r="C353" s="46">
        <v>1</v>
      </c>
      <c r="D353" s="54" t="s">
        <v>331</v>
      </c>
      <c r="E353" s="58" t="s">
        <v>742</v>
      </c>
      <c r="F353" s="48">
        <v>79.17</v>
      </c>
      <c r="G353" s="123">
        <f t="shared" si="51"/>
        <v>0.2</v>
      </c>
      <c r="H353" s="50">
        <f t="shared" si="49"/>
        <v>63.335999999999999</v>
      </c>
      <c r="I353" s="50"/>
      <c r="J353" s="50"/>
      <c r="K353" s="50"/>
      <c r="L353" s="81" t="s">
        <v>23</v>
      </c>
      <c r="M353" s="82" t="s">
        <v>23</v>
      </c>
      <c r="N353" s="57" t="s">
        <v>259</v>
      </c>
      <c r="O353" s="136" t="s">
        <v>260</v>
      </c>
      <c r="P353" s="41" t="s">
        <v>261</v>
      </c>
    </row>
    <row r="354" spans="1:16">
      <c r="A354" s="44" t="s">
        <v>743</v>
      </c>
      <c r="B354" s="45" t="s">
        <v>744</v>
      </c>
      <c r="C354" s="46">
        <v>1</v>
      </c>
      <c r="D354" s="54" t="s">
        <v>334</v>
      </c>
      <c r="E354" s="58" t="s">
        <v>745</v>
      </c>
      <c r="F354" s="48">
        <v>29</v>
      </c>
      <c r="G354" s="123">
        <f t="shared" si="51"/>
        <v>0.2</v>
      </c>
      <c r="H354" s="50">
        <f t="shared" si="49"/>
        <v>23.2</v>
      </c>
      <c r="I354" s="50"/>
      <c r="J354" s="50"/>
      <c r="K354" s="50"/>
      <c r="L354" s="81" t="s">
        <v>23</v>
      </c>
      <c r="M354" s="82" t="s">
        <v>23</v>
      </c>
      <c r="N354" s="57" t="s">
        <v>259</v>
      </c>
      <c r="O354" s="136" t="s">
        <v>260</v>
      </c>
      <c r="P354" s="41" t="s">
        <v>261</v>
      </c>
    </row>
    <row r="355" spans="1:16">
      <c r="A355" s="44" t="s">
        <v>746</v>
      </c>
      <c r="B355" s="45" t="s">
        <v>747</v>
      </c>
      <c r="C355" s="46">
        <v>1</v>
      </c>
      <c r="D355" s="54" t="s">
        <v>334</v>
      </c>
      <c r="E355" s="58" t="s">
        <v>748</v>
      </c>
      <c r="F355" s="48">
        <v>29</v>
      </c>
      <c r="G355" s="123">
        <f t="shared" si="51"/>
        <v>0.2</v>
      </c>
      <c r="H355" s="50">
        <f t="shared" si="49"/>
        <v>23.2</v>
      </c>
      <c r="I355" s="50"/>
      <c r="J355" s="50"/>
      <c r="K355" s="50"/>
      <c r="L355" s="81" t="s">
        <v>23</v>
      </c>
      <c r="M355" s="82" t="s">
        <v>23</v>
      </c>
      <c r="N355" s="57" t="s">
        <v>259</v>
      </c>
      <c r="O355" s="136" t="s">
        <v>260</v>
      </c>
      <c r="P355" s="41" t="s">
        <v>261</v>
      </c>
    </row>
    <row r="356" spans="1:16">
      <c r="A356" s="44" t="s">
        <v>749</v>
      </c>
      <c r="B356" s="45" t="s">
        <v>750</v>
      </c>
      <c r="C356" s="46">
        <v>1</v>
      </c>
      <c r="D356" s="54" t="s">
        <v>281</v>
      </c>
      <c r="E356" s="58" t="s">
        <v>749</v>
      </c>
      <c r="F356" s="48">
        <v>37.5</v>
      </c>
      <c r="G356" s="123">
        <f t="shared" si="51"/>
        <v>0.2</v>
      </c>
      <c r="H356" s="50">
        <f t="shared" si="49"/>
        <v>30</v>
      </c>
      <c r="I356" s="50"/>
      <c r="J356" s="50"/>
      <c r="K356" s="50"/>
      <c r="L356" s="81" t="s">
        <v>23</v>
      </c>
      <c r="M356" s="82" t="s">
        <v>23</v>
      </c>
      <c r="N356" s="57" t="s">
        <v>259</v>
      </c>
      <c r="O356" s="136" t="s">
        <v>260</v>
      </c>
      <c r="P356" s="41" t="s">
        <v>261</v>
      </c>
    </row>
    <row r="357" spans="1:16">
      <c r="A357" s="44" t="s">
        <v>751</v>
      </c>
      <c r="B357" s="45" t="s">
        <v>752</v>
      </c>
      <c r="C357" s="46">
        <v>1</v>
      </c>
      <c r="D357" s="54" t="s">
        <v>281</v>
      </c>
      <c r="E357" s="58" t="s">
        <v>751</v>
      </c>
      <c r="F357" s="48">
        <v>37.5</v>
      </c>
      <c r="G357" s="123">
        <f t="shared" si="51"/>
        <v>0.2</v>
      </c>
      <c r="H357" s="50">
        <f t="shared" si="49"/>
        <v>30</v>
      </c>
      <c r="I357" s="50"/>
      <c r="J357" s="50"/>
      <c r="K357" s="50"/>
      <c r="L357" s="81" t="s">
        <v>23</v>
      </c>
      <c r="M357" s="82" t="s">
        <v>23</v>
      </c>
      <c r="N357" s="57" t="s">
        <v>259</v>
      </c>
      <c r="O357" s="136" t="s">
        <v>260</v>
      </c>
      <c r="P357" s="41" t="s">
        <v>261</v>
      </c>
    </row>
    <row r="358" spans="1:16">
      <c r="A358" s="44" t="s">
        <v>753</v>
      </c>
      <c r="B358" s="45" t="s">
        <v>754</v>
      </c>
      <c r="C358" s="46">
        <v>1</v>
      </c>
      <c r="D358" s="54" t="s">
        <v>342</v>
      </c>
      <c r="E358" s="58" t="s">
        <v>753</v>
      </c>
      <c r="F358" s="48">
        <v>373</v>
      </c>
      <c r="G358" s="123">
        <f t="shared" si="51"/>
        <v>0.2</v>
      </c>
      <c r="H358" s="50">
        <f t="shared" si="49"/>
        <v>298.39999999999998</v>
      </c>
      <c r="I358" s="50"/>
      <c r="J358" s="50"/>
      <c r="K358" s="50"/>
      <c r="L358" s="81" t="s">
        <v>23</v>
      </c>
      <c r="M358" s="82">
        <v>0.1</v>
      </c>
      <c r="N358" s="57" t="s">
        <v>259</v>
      </c>
      <c r="O358" s="136" t="s">
        <v>260</v>
      </c>
      <c r="P358" s="41" t="s">
        <v>261</v>
      </c>
    </row>
    <row r="359" spans="1:16">
      <c r="A359" s="44" t="s">
        <v>755</v>
      </c>
      <c r="B359" s="45" t="s">
        <v>756</v>
      </c>
      <c r="C359" s="46">
        <v>1</v>
      </c>
      <c r="D359" s="59" t="s">
        <v>349</v>
      </c>
      <c r="E359" s="60" t="s">
        <v>755</v>
      </c>
      <c r="F359" s="134">
        <v>330</v>
      </c>
      <c r="G359" s="123">
        <f t="shared" si="51"/>
        <v>0.2</v>
      </c>
      <c r="H359" s="61">
        <f t="shared" si="49"/>
        <v>264</v>
      </c>
      <c r="I359" s="50"/>
      <c r="J359" s="50"/>
      <c r="K359" s="50"/>
      <c r="L359" s="51" t="s">
        <v>23</v>
      </c>
      <c r="M359" s="82">
        <v>0.2</v>
      </c>
      <c r="N359" s="57" t="s">
        <v>259</v>
      </c>
      <c r="O359" s="135" t="s">
        <v>260</v>
      </c>
      <c r="P359" s="41" t="s">
        <v>261</v>
      </c>
    </row>
    <row r="360" spans="1:16">
      <c r="A360" s="53"/>
      <c r="B360" s="45"/>
      <c r="C360" s="46"/>
      <c r="D360" s="54"/>
      <c r="E360" s="62"/>
      <c r="F360" s="118"/>
      <c r="G360" s="123"/>
      <c r="H360" s="50"/>
      <c r="I360" s="50"/>
      <c r="J360" s="50"/>
      <c r="K360" s="50"/>
      <c r="L360" s="43"/>
      <c r="M360" s="76"/>
      <c r="N360" s="52"/>
      <c r="O360" s="135"/>
      <c r="P360" s="41"/>
    </row>
    <row r="361" spans="1:16">
      <c r="A361" s="53"/>
      <c r="B361" s="45"/>
      <c r="C361" s="46"/>
      <c r="D361" s="54"/>
      <c r="E361" s="62"/>
      <c r="F361" s="118"/>
      <c r="G361" s="123"/>
      <c r="H361" s="50"/>
      <c r="I361" s="50"/>
      <c r="J361" s="50"/>
      <c r="K361" s="50"/>
      <c r="L361" s="43"/>
      <c r="M361" s="76"/>
      <c r="N361" s="52"/>
      <c r="O361" s="135"/>
      <c r="P361" s="41"/>
    </row>
    <row r="362" spans="1:16">
      <c r="A362" s="53"/>
      <c r="B362" s="45"/>
      <c r="C362" s="46"/>
      <c r="D362" s="54"/>
      <c r="E362" s="62"/>
      <c r="F362" s="118"/>
      <c r="G362" s="123"/>
      <c r="H362" s="50"/>
      <c r="I362" s="50"/>
      <c r="J362" s="50"/>
      <c r="K362" s="50"/>
      <c r="L362" s="43"/>
      <c r="M362" s="76"/>
      <c r="N362" s="52"/>
      <c r="O362" s="135"/>
      <c r="P362" s="41"/>
    </row>
    <row r="363" spans="1:16">
      <c r="A363" s="53" t="s">
        <v>757</v>
      </c>
      <c r="B363" s="45" t="s">
        <v>758</v>
      </c>
      <c r="C363" s="46">
        <v>1</v>
      </c>
      <c r="D363" s="54" t="s">
        <v>392</v>
      </c>
      <c r="E363" s="62" t="s">
        <v>757</v>
      </c>
      <c r="F363" s="118">
        <v>339</v>
      </c>
      <c r="G363" s="123">
        <f t="shared" si="51"/>
        <v>0.2</v>
      </c>
      <c r="H363" s="50">
        <f t="shared" ref="H363:H365" si="52">F363-(F363*G363)</f>
        <v>271.2</v>
      </c>
      <c r="I363" s="50"/>
      <c r="J363" s="50"/>
      <c r="K363" s="50"/>
      <c r="L363" s="43">
        <v>6</v>
      </c>
      <c r="M363" s="76">
        <v>0.05</v>
      </c>
      <c r="N363" s="52" t="s">
        <v>259</v>
      </c>
      <c r="O363" s="135" t="s">
        <v>260</v>
      </c>
      <c r="P363" s="41" t="s">
        <v>372</v>
      </c>
    </row>
    <row r="364" spans="1:16">
      <c r="A364" s="53"/>
      <c r="B364" s="45"/>
      <c r="C364" s="46"/>
      <c r="D364" s="54"/>
      <c r="E364" s="62"/>
      <c r="F364" s="118"/>
      <c r="G364" s="123"/>
      <c r="H364" s="50"/>
      <c r="I364" s="50"/>
      <c r="J364" s="50"/>
      <c r="K364" s="50"/>
      <c r="L364" s="43"/>
      <c r="M364" s="76"/>
      <c r="N364" s="52"/>
      <c r="O364" s="135"/>
      <c r="P364" s="41"/>
    </row>
    <row r="365" spans="1:16">
      <c r="A365" s="83" t="s">
        <v>759</v>
      </c>
      <c r="B365" s="84" t="s">
        <v>760</v>
      </c>
      <c r="C365" s="86">
        <v>1</v>
      </c>
      <c r="D365" s="87" t="s">
        <v>21</v>
      </c>
      <c r="E365" s="129" t="s">
        <v>759</v>
      </c>
      <c r="F365" s="88">
        <v>749.17</v>
      </c>
      <c r="G365" s="121">
        <f>rv_mm_eg</f>
        <v>0.17</v>
      </c>
      <c r="H365" s="89">
        <f t="shared" si="52"/>
        <v>621.8110999999999</v>
      </c>
      <c r="I365" s="89" t="s">
        <v>761</v>
      </c>
      <c r="J365" s="89">
        <f>mm_3pl</f>
        <v>40</v>
      </c>
      <c r="K365" s="85">
        <f>H365+J365</f>
        <v>661.8110999999999</v>
      </c>
      <c r="L365" s="43" t="s">
        <v>23</v>
      </c>
      <c r="M365" s="76">
        <v>0.6</v>
      </c>
      <c r="N365" s="40" t="s">
        <v>762</v>
      </c>
      <c r="O365" s="135" t="s">
        <v>763</v>
      </c>
      <c r="P365" s="41" t="s">
        <v>764</v>
      </c>
    </row>
    <row r="366" spans="1:16">
      <c r="A366" s="146" t="s">
        <v>761</v>
      </c>
      <c r="B366" s="36" t="s">
        <v>765</v>
      </c>
      <c r="C366" s="37">
        <v>1</v>
      </c>
      <c r="D366" s="38" t="s">
        <v>28</v>
      </c>
      <c r="E366" s="130" t="s">
        <v>761</v>
      </c>
      <c r="F366" s="39"/>
      <c r="G366" s="122"/>
      <c r="H366" s="42">
        <v>40</v>
      </c>
      <c r="I366" s="50"/>
      <c r="J366" s="50"/>
      <c r="K366" s="50"/>
      <c r="L366" s="43" t="s">
        <v>23</v>
      </c>
      <c r="M366" s="76" t="s">
        <v>23</v>
      </c>
      <c r="N366" s="52" t="s">
        <v>29</v>
      </c>
      <c r="O366" s="135" t="s">
        <v>30</v>
      </c>
      <c r="P366" s="41" t="s">
        <v>766</v>
      </c>
    </row>
    <row r="367" spans="1:16">
      <c r="A367" s="44" t="s">
        <v>767</v>
      </c>
      <c r="B367" s="45" t="s">
        <v>768</v>
      </c>
      <c r="C367" s="46">
        <v>1</v>
      </c>
      <c r="D367" s="47" t="s">
        <v>21</v>
      </c>
      <c r="E367" s="62" t="s">
        <v>23</v>
      </c>
      <c r="F367" s="118">
        <v>291.67</v>
      </c>
      <c r="G367" s="126">
        <f t="shared" ref="G367:G375" si="53">rv_mm_eg_cto</f>
        <v>0.12</v>
      </c>
      <c r="H367" s="50">
        <f t="shared" ref="H367:H375" si="54">F367-(F367*G367)</f>
        <v>256.6696</v>
      </c>
      <c r="I367" s="50"/>
      <c r="J367" s="50"/>
      <c r="K367" s="50"/>
      <c r="L367" s="43" t="s">
        <v>23</v>
      </c>
      <c r="M367" s="76" t="s">
        <v>23</v>
      </c>
      <c r="N367" s="52" t="s">
        <v>762</v>
      </c>
      <c r="O367" s="135" t="s">
        <v>763</v>
      </c>
      <c r="P367" s="137" t="s">
        <v>34</v>
      </c>
    </row>
    <row r="368" spans="1:16">
      <c r="A368" s="44" t="s">
        <v>769</v>
      </c>
      <c r="B368" s="45" t="s">
        <v>770</v>
      </c>
      <c r="C368" s="46">
        <v>1</v>
      </c>
      <c r="D368" s="47" t="s">
        <v>21</v>
      </c>
      <c r="E368" s="62" t="s">
        <v>23</v>
      </c>
      <c r="F368" s="118">
        <v>200</v>
      </c>
      <c r="G368" s="126">
        <f t="shared" si="53"/>
        <v>0.12</v>
      </c>
      <c r="H368" s="50">
        <f t="shared" si="54"/>
        <v>176</v>
      </c>
      <c r="I368" s="50"/>
      <c r="J368" s="50"/>
      <c r="K368" s="50"/>
      <c r="L368" s="43" t="s">
        <v>23</v>
      </c>
      <c r="M368" s="76" t="s">
        <v>23</v>
      </c>
      <c r="N368" s="52" t="s">
        <v>762</v>
      </c>
      <c r="O368" s="135" t="s">
        <v>763</v>
      </c>
      <c r="P368" s="137" t="s">
        <v>34</v>
      </c>
    </row>
    <row r="369" spans="1:16">
      <c r="A369" s="44" t="s">
        <v>771</v>
      </c>
      <c r="B369" s="45" t="s">
        <v>772</v>
      </c>
      <c r="C369" s="46">
        <v>1</v>
      </c>
      <c r="D369" s="47" t="s">
        <v>21</v>
      </c>
      <c r="E369" s="62" t="s">
        <v>23</v>
      </c>
      <c r="F369" s="118">
        <v>600</v>
      </c>
      <c r="G369" s="126">
        <f t="shared" si="53"/>
        <v>0.12</v>
      </c>
      <c r="H369" s="50">
        <f t="shared" si="54"/>
        <v>528</v>
      </c>
      <c r="I369" s="50"/>
      <c r="J369" s="50"/>
      <c r="K369" s="50"/>
      <c r="L369" s="43" t="s">
        <v>23</v>
      </c>
      <c r="M369" s="76" t="s">
        <v>23</v>
      </c>
      <c r="N369" s="52" t="s">
        <v>762</v>
      </c>
      <c r="O369" s="135" t="s">
        <v>763</v>
      </c>
      <c r="P369" s="137" t="s">
        <v>34</v>
      </c>
    </row>
    <row r="370" spans="1:16">
      <c r="A370" s="44" t="s">
        <v>773</v>
      </c>
      <c r="B370" s="45" t="s">
        <v>774</v>
      </c>
      <c r="C370" s="46">
        <v>1</v>
      </c>
      <c r="D370" s="47" t="s">
        <v>21</v>
      </c>
      <c r="E370" s="62" t="s">
        <v>23</v>
      </c>
      <c r="F370" s="161">
        <v>1000</v>
      </c>
      <c r="G370" s="126">
        <f t="shared" si="53"/>
        <v>0.12</v>
      </c>
      <c r="H370" s="50">
        <f t="shared" si="54"/>
        <v>880</v>
      </c>
      <c r="I370" s="50"/>
      <c r="J370" s="50"/>
      <c r="K370" s="50"/>
      <c r="L370" s="43" t="s">
        <v>23</v>
      </c>
      <c r="M370" s="76" t="s">
        <v>23</v>
      </c>
      <c r="N370" s="52" t="s">
        <v>762</v>
      </c>
      <c r="O370" s="135" t="s">
        <v>763</v>
      </c>
      <c r="P370" s="137" t="s">
        <v>34</v>
      </c>
    </row>
    <row r="371" spans="1:16">
      <c r="A371" s="44" t="s">
        <v>775</v>
      </c>
      <c r="B371" s="45" t="s">
        <v>776</v>
      </c>
      <c r="C371" s="46">
        <v>1</v>
      </c>
      <c r="D371" s="47" t="s">
        <v>21</v>
      </c>
      <c r="E371" s="62" t="s">
        <v>23</v>
      </c>
      <c r="F371" s="118">
        <v>200</v>
      </c>
      <c r="G371" s="126">
        <f t="shared" si="53"/>
        <v>0.12</v>
      </c>
      <c r="H371" s="50">
        <f t="shared" si="54"/>
        <v>176</v>
      </c>
      <c r="I371" s="50"/>
      <c r="J371" s="50"/>
      <c r="K371" s="50"/>
      <c r="L371" s="43" t="s">
        <v>23</v>
      </c>
      <c r="M371" s="76" t="s">
        <v>23</v>
      </c>
      <c r="N371" s="52" t="s">
        <v>762</v>
      </c>
      <c r="O371" s="135" t="s">
        <v>763</v>
      </c>
      <c r="P371" s="137" t="s">
        <v>34</v>
      </c>
    </row>
    <row r="372" spans="1:16">
      <c r="A372" s="44" t="s">
        <v>777</v>
      </c>
      <c r="B372" s="45" t="s">
        <v>778</v>
      </c>
      <c r="C372" s="46">
        <v>1</v>
      </c>
      <c r="D372" s="47" t="s">
        <v>21</v>
      </c>
      <c r="E372" s="62" t="s">
        <v>23</v>
      </c>
      <c r="F372" s="118">
        <v>400</v>
      </c>
      <c r="G372" s="126">
        <f t="shared" si="53"/>
        <v>0.12</v>
      </c>
      <c r="H372" s="50">
        <f t="shared" si="54"/>
        <v>352</v>
      </c>
      <c r="I372" s="50"/>
      <c r="J372" s="50"/>
      <c r="K372" s="50"/>
      <c r="L372" s="43" t="s">
        <v>23</v>
      </c>
      <c r="M372" s="76" t="s">
        <v>23</v>
      </c>
      <c r="N372" s="52" t="s">
        <v>762</v>
      </c>
      <c r="O372" s="135" t="s">
        <v>763</v>
      </c>
      <c r="P372" s="137" t="s">
        <v>34</v>
      </c>
    </row>
    <row r="373" spans="1:16">
      <c r="A373" s="44" t="s">
        <v>779</v>
      </c>
      <c r="B373" s="45" t="s">
        <v>780</v>
      </c>
      <c r="C373" s="46">
        <v>1</v>
      </c>
      <c r="D373" s="47" t="s">
        <v>21</v>
      </c>
      <c r="E373" s="62" t="s">
        <v>23</v>
      </c>
      <c r="F373" s="118">
        <v>800</v>
      </c>
      <c r="G373" s="126">
        <f t="shared" si="53"/>
        <v>0.12</v>
      </c>
      <c r="H373" s="50">
        <f t="shared" si="54"/>
        <v>704</v>
      </c>
      <c r="I373" s="50"/>
      <c r="J373" s="50"/>
      <c r="K373" s="50"/>
      <c r="L373" s="43" t="s">
        <v>23</v>
      </c>
      <c r="M373" s="76" t="s">
        <v>23</v>
      </c>
      <c r="N373" s="52" t="s">
        <v>762</v>
      </c>
      <c r="O373" s="135" t="s">
        <v>763</v>
      </c>
      <c r="P373" s="137" t="s">
        <v>34</v>
      </c>
    </row>
    <row r="374" spans="1:16">
      <c r="A374" s="44" t="s">
        <v>781</v>
      </c>
      <c r="B374" s="45" t="s">
        <v>782</v>
      </c>
      <c r="C374" s="46">
        <v>1</v>
      </c>
      <c r="D374" s="47" t="s">
        <v>21</v>
      </c>
      <c r="E374" s="62" t="s">
        <v>23</v>
      </c>
      <c r="F374" s="161">
        <v>1400</v>
      </c>
      <c r="G374" s="126">
        <f t="shared" si="53"/>
        <v>0.12</v>
      </c>
      <c r="H374" s="50">
        <f t="shared" si="54"/>
        <v>1232</v>
      </c>
      <c r="I374" s="50"/>
      <c r="J374" s="50"/>
      <c r="K374" s="50"/>
      <c r="L374" s="43" t="s">
        <v>23</v>
      </c>
      <c r="M374" s="76" t="s">
        <v>23</v>
      </c>
      <c r="N374" s="52" t="s">
        <v>762</v>
      </c>
      <c r="O374" s="135" t="s">
        <v>763</v>
      </c>
      <c r="P374" s="137" t="s">
        <v>34</v>
      </c>
    </row>
    <row r="375" spans="1:16">
      <c r="A375" s="44" t="s">
        <v>783</v>
      </c>
      <c r="B375" s="45" t="s">
        <v>784</v>
      </c>
      <c r="C375" s="46">
        <v>1</v>
      </c>
      <c r="D375" s="47" t="s">
        <v>21</v>
      </c>
      <c r="E375" s="62" t="s">
        <v>23</v>
      </c>
      <c r="F375" s="118">
        <v>100</v>
      </c>
      <c r="G375" s="126">
        <f t="shared" si="53"/>
        <v>0.12</v>
      </c>
      <c r="H375" s="50">
        <f t="shared" si="54"/>
        <v>88</v>
      </c>
      <c r="I375" s="50"/>
      <c r="J375" s="50"/>
      <c r="K375" s="50"/>
      <c r="L375" s="43" t="s">
        <v>23</v>
      </c>
      <c r="M375" s="76" t="s">
        <v>23</v>
      </c>
      <c r="N375" s="52" t="s">
        <v>762</v>
      </c>
      <c r="O375" s="135" t="s">
        <v>763</v>
      </c>
      <c r="P375" s="137" t="s">
        <v>34</v>
      </c>
    </row>
    <row r="376" spans="1:16">
      <c r="A376" s="53" t="s">
        <v>785</v>
      </c>
      <c r="B376" s="45" t="s">
        <v>786</v>
      </c>
      <c r="C376" s="46">
        <v>1</v>
      </c>
      <c r="D376" s="54" t="s">
        <v>28</v>
      </c>
      <c r="E376" s="58" t="s">
        <v>785</v>
      </c>
      <c r="F376" s="48"/>
      <c r="G376" s="123"/>
      <c r="H376" s="50">
        <v>25</v>
      </c>
      <c r="I376" s="50"/>
      <c r="J376" s="50"/>
      <c r="K376" s="50"/>
      <c r="L376" s="43" t="s">
        <v>23</v>
      </c>
      <c r="M376" s="76" t="s">
        <v>23</v>
      </c>
      <c r="N376" s="52" t="s">
        <v>29</v>
      </c>
      <c r="O376" s="135" t="s">
        <v>30</v>
      </c>
      <c r="P376" s="41" t="s">
        <v>766</v>
      </c>
    </row>
    <row r="377" spans="1:16">
      <c r="A377" s="53" t="s">
        <v>787</v>
      </c>
      <c r="B377" s="45" t="s">
        <v>788</v>
      </c>
      <c r="C377" s="46">
        <v>1</v>
      </c>
      <c r="D377" s="54" t="s">
        <v>28</v>
      </c>
      <c r="E377" s="58" t="s">
        <v>787</v>
      </c>
      <c r="F377" s="48"/>
      <c r="G377" s="123"/>
      <c r="H377" s="50">
        <v>49</v>
      </c>
      <c r="I377" s="50"/>
      <c r="J377" s="50"/>
      <c r="K377" s="50"/>
      <c r="L377" s="43" t="s">
        <v>23</v>
      </c>
      <c r="M377" s="76" t="s">
        <v>23</v>
      </c>
      <c r="N377" s="52" t="s">
        <v>29</v>
      </c>
      <c r="O377" s="135" t="s">
        <v>30</v>
      </c>
      <c r="P377" s="41" t="s">
        <v>766</v>
      </c>
    </row>
    <row r="378" spans="1:16">
      <c r="A378" s="53" t="s">
        <v>789</v>
      </c>
      <c r="B378" s="45" t="s">
        <v>790</v>
      </c>
      <c r="C378" s="46">
        <v>1</v>
      </c>
      <c r="D378" s="54" t="s">
        <v>28</v>
      </c>
      <c r="E378" s="58" t="s">
        <v>789</v>
      </c>
      <c r="F378" s="48"/>
      <c r="G378" s="123"/>
      <c r="H378" s="50">
        <v>99</v>
      </c>
      <c r="I378" s="50"/>
      <c r="J378" s="50"/>
      <c r="K378" s="50"/>
      <c r="L378" s="43" t="s">
        <v>23</v>
      </c>
      <c r="M378" s="76" t="s">
        <v>23</v>
      </c>
      <c r="N378" s="52" t="s">
        <v>29</v>
      </c>
      <c r="O378" s="135" t="s">
        <v>30</v>
      </c>
      <c r="P378" s="41" t="s">
        <v>766</v>
      </c>
    </row>
    <row r="379" spans="1:16">
      <c r="A379" s="53" t="s">
        <v>791</v>
      </c>
      <c r="B379" s="45" t="s">
        <v>792</v>
      </c>
      <c r="C379" s="46">
        <v>1</v>
      </c>
      <c r="D379" s="54" t="s">
        <v>28</v>
      </c>
      <c r="E379" s="58" t="s">
        <v>791</v>
      </c>
      <c r="F379" s="48"/>
      <c r="G379" s="123"/>
      <c r="H379" s="50">
        <v>159</v>
      </c>
      <c r="I379" s="50"/>
      <c r="J379" s="50"/>
      <c r="K379" s="50"/>
      <c r="L379" s="43" t="s">
        <v>23</v>
      </c>
      <c r="M379" s="76" t="s">
        <v>23</v>
      </c>
      <c r="N379" s="52" t="s">
        <v>29</v>
      </c>
      <c r="O379" s="135" t="s">
        <v>30</v>
      </c>
      <c r="P379" s="41" t="s">
        <v>766</v>
      </c>
    </row>
    <row r="380" spans="1:16">
      <c r="A380" s="53" t="s">
        <v>793</v>
      </c>
      <c r="B380" s="45" t="s">
        <v>794</v>
      </c>
      <c r="C380" s="46">
        <v>1</v>
      </c>
      <c r="D380" s="54" t="s">
        <v>28</v>
      </c>
      <c r="E380" s="58" t="s">
        <v>793</v>
      </c>
      <c r="F380" s="48"/>
      <c r="G380" s="123"/>
      <c r="H380" s="50">
        <v>30</v>
      </c>
      <c r="I380" s="50"/>
      <c r="J380" s="50"/>
      <c r="K380" s="50"/>
      <c r="L380" s="43" t="s">
        <v>23</v>
      </c>
      <c r="M380" s="76" t="s">
        <v>23</v>
      </c>
      <c r="N380" s="52" t="s">
        <v>29</v>
      </c>
      <c r="O380" s="135" t="s">
        <v>30</v>
      </c>
      <c r="P380" s="41" t="s">
        <v>766</v>
      </c>
    </row>
    <row r="381" spans="1:16">
      <c r="A381" s="53" t="s">
        <v>795</v>
      </c>
      <c r="B381" s="45" t="s">
        <v>796</v>
      </c>
      <c r="C381" s="46">
        <v>1</v>
      </c>
      <c r="D381" s="54" t="s">
        <v>28</v>
      </c>
      <c r="E381" s="58" t="s">
        <v>795</v>
      </c>
      <c r="F381" s="48"/>
      <c r="G381" s="123"/>
      <c r="H381" s="50">
        <v>155</v>
      </c>
      <c r="I381" s="50"/>
      <c r="J381" s="50"/>
      <c r="K381" s="50"/>
      <c r="L381" s="43" t="s">
        <v>23</v>
      </c>
      <c r="M381" s="76" t="s">
        <v>23</v>
      </c>
      <c r="N381" s="52" t="s">
        <v>29</v>
      </c>
      <c r="O381" s="135" t="s">
        <v>30</v>
      </c>
      <c r="P381" s="41" t="s">
        <v>766</v>
      </c>
    </row>
    <row r="382" spans="1:16">
      <c r="A382" s="53" t="s">
        <v>797</v>
      </c>
      <c r="B382" s="45" t="s">
        <v>798</v>
      </c>
      <c r="C382" s="46">
        <v>1</v>
      </c>
      <c r="D382" s="54" t="s">
        <v>28</v>
      </c>
      <c r="E382" s="58" t="s">
        <v>797</v>
      </c>
      <c r="F382" s="48"/>
      <c r="G382" s="123"/>
      <c r="H382" s="50">
        <v>205</v>
      </c>
      <c r="I382" s="50"/>
      <c r="J382" s="50"/>
      <c r="K382" s="50"/>
      <c r="L382" s="43" t="s">
        <v>23</v>
      </c>
      <c r="M382" s="76" t="s">
        <v>23</v>
      </c>
      <c r="N382" s="52" t="s">
        <v>29</v>
      </c>
      <c r="O382" s="135" t="s">
        <v>30</v>
      </c>
      <c r="P382" s="41" t="s">
        <v>766</v>
      </c>
    </row>
    <row r="383" spans="1:16">
      <c r="A383" s="53" t="s">
        <v>799</v>
      </c>
      <c r="B383" s="45" t="s">
        <v>800</v>
      </c>
      <c r="C383" s="46">
        <v>1</v>
      </c>
      <c r="D383" s="54" t="s">
        <v>28</v>
      </c>
      <c r="E383" s="58" t="s">
        <v>799</v>
      </c>
      <c r="F383" s="48"/>
      <c r="G383" s="123"/>
      <c r="H383" s="50">
        <v>50</v>
      </c>
      <c r="I383" s="50"/>
      <c r="J383" s="50"/>
      <c r="K383" s="50"/>
      <c r="L383" s="43" t="s">
        <v>23</v>
      </c>
      <c r="M383" s="76" t="s">
        <v>23</v>
      </c>
      <c r="N383" s="52" t="s">
        <v>29</v>
      </c>
      <c r="O383" s="135" t="s">
        <v>30</v>
      </c>
      <c r="P383" s="41" t="s">
        <v>766</v>
      </c>
    </row>
    <row r="384" spans="1:16">
      <c r="A384" s="53" t="s">
        <v>801</v>
      </c>
      <c r="B384" s="45" t="s">
        <v>802</v>
      </c>
      <c r="C384" s="46">
        <v>1</v>
      </c>
      <c r="D384" s="54" t="s">
        <v>28</v>
      </c>
      <c r="E384" s="58" t="s">
        <v>801</v>
      </c>
      <c r="F384" s="48"/>
      <c r="G384" s="123"/>
      <c r="H384" s="50">
        <v>95</v>
      </c>
      <c r="I384" s="50"/>
      <c r="J384" s="50"/>
      <c r="K384" s="50"/>
      <c r="L384" s="43" t="s">
        <v>23</v>
      </c>
      <c r="M384" s="76" t="s">
        <v>23</v>
      </c>
      <c r="N384" s="52" t="s">
        <v>29</v>
      </c>
      <c r="O384" s="135" t="s">
        <v>30</v>
      </c>
      <c r="P384" s="41" t="s">
        <v>766</v>
      </c>
    </row>
    <row r="385" spans="1:16">
      <c r="A385" s="53" t="s">
        <v>803</v>
      </c>
      <c r="B385" s="69" t="s">
        <v>804</v>
      </c>
      <c r="C385" s="46">
        <v>1</v>
      </c>
      <c r="D385" s="54" t="s">
        <v>28</v>
      </c>
      <c r="E385" s="58" t="s">
        <v>803</v>
      </c>
      <c r="F385" s="48"/>
      <c r="G385" s="123"/>
      <c r="H385" s="50">
        <v>145</v>
      </c>
      <c r="I385" s="50"/>
      <c r="J385" s="50"/>
      <c r="K385" s="50"/>
      <c r="L385" s="43" t="s">
        <v>23</v>
      </c>
      <c r="M385" s="76" t="s">
        <v>23</v>
      </c>
      <c r="N385" s="52" t="s">
        <v>29</v>
      </c>
      <c r="O385" s="135" t="s">
        <v>30</v>
      </c>
      <c r="P385" s="41" t="s">
        <v>766</v>
      </c>
    </row>
    <row r="386" spans="1:16">
      <c r="A386" s="53" t="s">
        <v>805</v>
      </c>
      <c r="B386" s="45" t="s">
        <v>806</v>
      </c>
      <c r="C386" s="46">
        <v>1</v>
      </c>
      <c r="D386" s="54" t="s">
        <v>28</v>
      </c>
      <c r="E386" s="58" t="s">
        <v>805</v>
      </c>
      <c r="F386" s="48"/>
      <c r="G386" s="123"/>
      <c r="H386" s="50">
        <v>75</v>
      </c>
      <c r="I386" s="50"/>
      <c r="J386" s="50"/>
      <c r="K386" s="50"/>
      <c r="L386" s="43" t="s">
        <v>23</v>
      </c>
      <c r="M386" s="76" t="s">
        <v>23</v>
      </c>
      <c r="N386" s="52" t="s">
        <v>29</v>
      </c>
      <c r="O386" s="135" t="s">
        <v>30</v>
      </c>
      <c r="P386" s="41" t="s">
        <v>766</v>
      </c>
    </row>
    <row r="387" spans="1:16">
      <c r="A387" s="53" t="s">
        <v>807</v>
      </c>
      <c r="B387" s="45" t="s">
        <v>808</v>
      </c>
      <c r="C387" s="46">
        <v>1</v>
      </c>
      <c r="D387" s="54" t="s">
        <v>28</v>
      </c>
      <c r="E387" s="58" t="s">
        <v>807</v>
      </c>
      <c r="F387" s="48"/>
      <c r="G387" s="123"/>
      <c r="H387" s="50">
        <v>230</v>
      </c>
      <c r="I387" s="50"/>
      <c r="J387" s="50"/>
      <c r="K387" s="50"/>
      <c r="L387" s="43" t="s">
        <v>23</v>
      </c>
      <c r="M387" s="76" t="s">
        <v>23</v>
      </c>
      <c r="N387" s="52" t="s">
        <v>29</v>
      </c>
      <c r="O387" s="135" t="s">
        <v>30</v>
      </c>
      <c r="P387" s="41" t="s">
        <v>766</v>
      </c>
    </row>
    <row r="388" spans="1:16">
      <c r="A388" s="53" t="s">
        <v>809</v>
      </c>
      <c r="B388" s="45" t="s">
        <v>810</v>
      </c>
      <c r="C388" s="46">
        <v>1</v>
      </c>
      <c r="D388" s="54" t="s">
        <v>28</v>
      </c>
      <c r="E388" s="58" t="s">
        <v>809</v>
      </c>
      <c r="F388" s="48"/>
      <c r="G388" s="123"/>
      <c r="H388" s="50">
        <v>280</v>
      </c>
      <c r="I388" s="50"/>
      <c r="J388" s="50"/>
      <c r="K388" s="50"/>
      <c r="L388" s="43" t="s">
        <v>23</v>
      </c>
      <c r="M388" s="76" t="s">
        <v>23</v>
      </c>
      <c r="N388" s="52" t="s">
        <v>29</v>
      </c>
      <c r="O388" s="135" t="s">
        <v>30</v>
      </c>
      <c r="P388" s="41" t="s">
        <v>766</v>
      </c>
    </row>
    <row r="389" spans="1:16">
      <c r="A389" s="53" t="s">
        <v>811</v>
      </c>
      <c r="B389" s="45" t="s">
        <v>812</v>
      </c>
      <c r="C389" s="46">
        <v>1</v>
      </c>
      <c r="D389" s="54" t="s">
        <v>28</v>
      </c>
      <c r="E389" s="58" t="s">
        <v>811</v>
      </c>
      <c r="F389" s="48"/>
      <c r="G389" s="123"/>
      <c r="H389" s="50">
        <v>95</v>
      </c>
      <c r="I389" s="50"/>
      <c r="J389" s="50"/>
      <c r="K389" s="50"/>
      <c r="L389" s="43" t="s">
        <v>23</v>
      </c>
      <c r="M389" s="76" t="s">
        <v>23</v>
      </c>
      <c r="N389" s="52" t="s">
        <v>29</v>
      </c>
      <c r="O389" s="135" t="s">
        <v>30</v>
      </c>
      <c r="P389" s="41" t="s">
        <v>31</v>
      </c>
    </row>
    <row r="390" spans="1:16">
      <c r="A390" s="53" t="s">
        <v>813</v>
      </c>
      <c r="B390" s="45" t="s">
        <v>814</v>
      </c>
      <c r="C390" s="46">
        <v>1</v>
      </c>
      <c r="D390" s="54" t="s">
        <v>28</v>
      </c>
      <c r="E390" s="58" t="s">
        <v>813</v>
      </c>
      <c r="F390" s="48"/>
      <c r="G390" s="123"/>
      <c r="H390" s="50">
        <v>150</v>
      </c>
      <c r="I390" s="50"/>
      <c r="J390" s="50"/>
      <c r="K390" s="50"/>
      <c r="L390" s="43" t="s">
        <v>23</v>
      </c>
      <c r="M390" s="76" t="s">
        <v>23</v>
      </c>
      <c r="N390" s="52" t="s">
        <v>29</v>
      </c>
      <c r="O390" s="135" t="s">
        <v>30</v>
      </c>
      <c r="P390" s="41" t="s">
        <v>31</v>
      </c>
    </row>
    <row r="391" spans="1:16">
      <c r="A391" s="53" t="s">
        <v>815</v>
      </c>
      <c r="B391" s="45" t="s">
        <v>816</v>
      </c>
      <c r="C391" s="46">
        <v>1</v>
      </c>
      <c r="D391" s="54" t="s">
        <v>28</v>
      </c>
      <c r="E391" s="58" t="s">
        <v>815</v>
      </c>
      <c r="F391" s="48"/>
      <c r="G391" s="123"/>
      <c r="H391" s="50">
        <v>205</v>
      </c>
      <c r="I391" s="50"/>
      <c r="J391" s="50"/>
      <c r="K391" s="50"/>
      <c r="L391" s="43" t="s">
        <v>23</v>
      </c>
      <c r="M391" s="76" t="s">
        <v>23</v>
      </c>
      <c r="N391" s="52" t="s">
        <v>29</v>
      </c>
      <c r="O391" s="135" t="s">
        <v>30</v>
      </c>
      <c r="P391" s="41" t="s">
        <v>31</v>
      </c>
    </row>
    <row r="392" spans="1:16">
      <c r="A392" s="83" t="s">
        <v>817</v>
      </c>
      <c r="B392" s="84" t="s">
        <v>818</v>
      </c>
      <c r="C392" s="86">
        <v>1</v>
      </c>
      <c r="D392" s="87" t="s">
        <v>21</v>
      </c>
      <c r="E392" s="129" t="s">
        <v>817</v>
      </c>
      <c r="F392" s="88">
        <v>1040.83</v>
      </c>
      <c r="G392" s="121">
        <f>rv_mm_hg</f>
        <v>0.2</v>
      </c>
      <c r="H392" s="89">
        <f t="shared" ref="H392:H400" si="55">F392-(F392*G392)</f>
        <v>832.66399999999999</v>
      </c>
      <c r="I392" s="89" t="s">
        <v>761</v>
      </c>
      <c r="J392" s="89">
        <f>mm_3pl</f>
        <v>40</v>
      </c>
      <c r="K392" s="85">
        <f>H392+J392</f>
        <v>872.66399999999999</v>
      </c>
      <c r="L392" s="43" t="s">
        <v>23</v>
      </c>
      <c r="M392" s="76">
        <v>0.6</v>
      </c>
      <c r="N392" s="40" t="s">
        <v>819</v>
      </c>
      <c r="O392" s="135" t="s">
        <v>763</v>
      </c>
      <c r="P392" s="41" t="s">
        <v>764</v>
      </c>
    </row>
    <row r="393" spans="1:16">
      <c r="A393" s="44" t="s">
        <v>820</v>
      </c>
      <c r="B393" s="45" t="s">
        <v>821</v>
      </c>
      <c r="C393" s="46">
        <v>1</v>
      </c>
      <c r="D393" s="47" t="s">
        <v>21</v>
      </c>
      <c r="E393" s="62" t="s">
        <v>23</v>
      </c>
      <c r="F393" s="118">
        <v>200</v>
      </c>
      <c r="G393" s="126">
        <f t="shared" ref="G393:G400" si="56">rv_mm_hg_cto</f>
        <v>0.18</v>
      </c>
      <c r="H393" s="50">
        <f t="shared" si="55"/>
        <v>164</v>
      </c>
      <c r="I393" s="50"/>
      <c r="J393" s="50"/>
      <c r="K393" s="50"/>
      <c r="L393" s="43" t="s">
        <v>23</v>
      </c>
      <c r="M393" s="76" t="s">
        <v>23</v>
      </c>
      <c r="N393" s="52" t="s">
        <v>819</v>
      </c>
      <c r="O393" s="135" t="s">
        <v>763</v>
      </c>
      <c r="P393" s="41" t="s">
        <v>34</v>
      </c>
    </row>
    <row r="394" spans="1:16">
      <c r="A394" s="44" t="s">
        <v>822</v>
      </c>
      <c r="B394" s="45" t="s">
        <v>823</v>
      </c>
      <c r="C394" s="46">
        <v>1</v>
      </c>
      <c r="D394" s="47" t="s">
        <v>21</v>
      </c>
      <c r="E394" s="62" t="s">
        <v>23</v>
      </c>
      <c r="F394" s="118">
        <v>200</v>
      </c>
      <c r="G394" s="126">
        <f t="shared" si="56"/>
        <v>0.18</v>
      </c>
      <c r="H394" s="50">
        <f t="shared" si="55"/>
        <v>164</v>
      </c>
      <c r="I394" s="50"/>
      <c r="J394" s="50"/>
      <c r="K394" s="50"/>
      <c r="L394" s="43" t="s">
        <v>23</v>
      </c>
      <c r="M394" s="76" t="s">
        <v>23</v>
      </c>
      <c r="N394" s="52" t="s">
        <v>819</v>
      </c>
      <c r="O394" s="135" t="s">
        <v>763</v>
      </c>
      <c r="P394" s="137" t="s">
        <v>34</v>
      </c>
    </row>
    <row r="395" spans="1:16">
      <c r="A395" s="44" t="s">
        <v>824</v>
      </c>
      <c r="B395" s="45" t="s">
        <v>825</v>
      </c>
      <c r="C395" s="46">
        <v>1</v>
      </c>
      <c r="D395" s="47" t="s">
        <v>21</v>
      </c>
      <c r="E395" s="62" t="s">
        <v>23</v>
      </c>
      <c r="F395" s="118">
        <v>600</v>
      </c>
      <c r="G395" s="126">
        <f t="shared" si="56"/>
        <v>0.18</v>
      </c>
      <c r="H395" s="50">
        <f t="shared" si="55"/>
        <v>492</v>
      </c>
      <c r="I395" s="50"/>
      <c r="J395" s="50"/>
      <c r="K395" s="50"/>
      <c r="L395" s="43" t="s">
        <v>23</v>
      </c>
      <c r="M395" s="76" t="s">
        <v>23</v>
      </c>
      <c r="N395" s="52" t="s">
        <v>819</v>
      </c>
      <c r="O395" s="135" t="s">
        <v>763</v>
      </c>
      <c r="P395" s="137" t="s">
        <v>34</v>
      </c>
    </row>
    <row r="396" spans="1:16">
      <c r="A396" s="44" t="s">
        <v>826</v>
      </c>
      <c r="B396" s="45" t="s">
        <v>827</v>
      </c>
      <c r="C396" s="46">
        <v>1</v>
      </c>
      <c r="D396" s="47" t="s">
        <v>21</v>
      </c>
      <c r="E396" s="62" t="s">
        <v>23</v>
      </c>
      <c r="F396" s="161">
        <v>1000</v>
      </c>
      <c r="G396" s="126">
        <f t="shared" si="56"/>
        <v>0.18</v>
      </c>
      <c r="H396" s="50">
        <f t="shared" si="55"/>
        <v>820</v>
      </c>
      <c r="I396" s="50"/>
      <c r="J396" s="50"/>
      <c r="K396" s="50"/>
      <c r="L396" s="43" t="s">
        <v>23</v>
      </c>
      <c r="M396" s="76" t="s">
        <v>23</v>
      </c>
      <c r="N396" s="52" t="s">
        <v>819</v>
      </c>
      <c r="O396" s="135" t="s">
        <v>763</v>
      </c>
      <c r="P396" s="137" t="s">
        <v>34</v>
      </c>
    </row>
    <row r="397" spans="1:16">
      <c r="A397" s="44" t="s">
        <v>828</v>
      </c>
      <c r="B397" s="45" t="s">
        <v>829</v>
      </c>
      <c r="C397" s="46">
        <v>1</v>
      </c>
      <c r="D397" s="47" t="s">
        <v>21</v>
      </c>
      <c r="E397" s="62" t="s">
        <v>23</v>
      </c>
      <c r="F397" s="118">
        <v>200</v>
      </c>
      <c r="G397" s="126">
        <f t="shared" si="56"/>
        <v>0.18</v>
      </c>
      <c r="H397" s="50">
        <f t="shared" si="55"/>
        <v>164</v>
      </c>
      <c r="I397" s="50"/>
      <c r="J397" s="50"/>
      <c r="K397" s="50"/>
      <c r="L397" s="43" t="s">
        <v>23</v>
      </c>
      <c r="M397" s="76" t="s">
        <v>23</v>
      </c>
      <c r="N397" s="52" t="s">
        <v>819</v>
      </c>
      <c r="O397" s="135" t="s">
        <v>763</v>
      </c>
      <c r="P397" s="137" t="s">
        <v>34</v>
      </c>
    </row>
    <row r="398" spans="1:16">
      <c r="A398" s="44" t="s">
        <v>830</v>
      </c>
      <c r="B398" s="45" t="s">
        <v>831</v>
      </c>
      <c r="C398" s="46">
        <v>1</v>
      </c>
      <c r="D398" s="47" t="s">
        <v>21</v>
      </c>
      <c r="E398" s="62" t="s">
        <v>23</v>
      </c>
      <c r="F398" s="118">
        <v>600</v>
      </c>
      <c r="G398" s="126">
        <f t="shared" si="56"/>
        <v>0.18</v>
      </c>
      <c r="H398" s="50">
        <f t="shared" si="55"/>
        <v>492</v>
      </c>
      <c r="I398" s="50"/>
      <c r="J398" s="50"/>
      <c r="K398" s="50"/>
      <c r="L398" s="43" t="s">
        <v>23</v>
      </c>
      <c r="M398" s="76" t="s">
        <v>23</v>
      </c>
      <c r="N398" s="52" t="s">
        <v>819</v>
      </c>
      <c r="O398" s="135" t="s">
        <v>763</v>
      </c>
      <c r="P398" s="137" t="s">
        <v>34</v>
      </c>
    </row>
    <row r="399" spans="1:16">
      <c r="A399" s="44" t="s">
        <v>832</v>
      </c>
      <c r="B399" s="45" t="s">
        <v>833</v>
      </c>
      <c r="C399" s="46">
        <v>1</v>
      </c>
      <c r="D399" s="47" t="s">
        <v>21</v>
      </c>
      <c r="E399" s="62" t="s">
        <v>23</v>
      </c>
      <c r="F399" s="161">
        <v>1200</v>
      </c>
      <c r="G399" s="126">
        <f t="shared" si="56"/>
        <v>0.18</v>
      </c>
      <c r="H399" s="50">
        <f t="shared" si="55"/>
        <v>984</v>
      </c>
      <c r="I399" s="50"/>
      <c r="J399" s="50"/>
      <c r="K399" s="50"/>
      <c r="L399" s="43" t="s">
        <v>23</v>
      </c>
      <c r="M399" s="76" t="s">
        <v>23</v>
      </c>
      <c r="N399" s="52" t="s">
        <v>819</v>
      </c>
      <c r="O399" s="135" t="s">
        <v>763</v>
      </c>
      <c r="P399" s="137" t="s">
        <v>34</v>
      </c>
    </row>
    <row r="400" spans="1:16">
      <c r="A400" s="44" t="s">
        <v>834</v>
      </c>
      <c r="B400" s="45" t="s">
        <v>835</v>
      </c>
      <c r="C400" s="46">
        <v>1</v>
      </c>
      <c r="D400" s="47" t="s">
        <v>21</v>
      </c>
      <c r="E400" s="62" t="s">
        <v>23</v>
      </c>
      <c r="F400" s="118">
        <v>100</v>
      </c>
      <c r="G400" s="126">
        <f t="shared" si="56"/>
        <v>0.18</v>
      </c>
      <c r="H400" s="50">
        <f t="shared" si="55"/>
        <v>82</v>
      </c>
      <c r="I400" s="50"/>
      <c r="J400" s="50"/>
      <c r="K400" s="50"/>
      <c r="L400" s="43" t="s">
        <v>23</v>
      </c>
      <c r="M400" s="76" t="s">
        <v>23</v>
      </c>
      <c r="N400" s="52" t="s">
        <v>819</v>
      </c>
      <c r="O400" s="135" t="s">
        <v>763</v>
      </c>
      <c r="P400" s="137" t="s">
        <v>34</v>
      </c>
    </row>
    <row r="401" spans="1:16">
      <c r="A401" s="44" t="s">
        <v>836</v>
      </c>
      <c r="B401" s="45" t="s">
        <v>837</v>
      </c>
      <c r="C401" s="46">
        <v>1</v>
      </c>
      <c r="D401" s="59" t="s">
        <v>21</v>
      </c>
      <c r="E401" s="60" t="s">
        <v>836</v>
      </c>
      <c r="F401" s="17">
        <v>82.5</v>
      </c>
      <c r="G401" s="126">
        <f>rv_apple_acc_mac</f>
        <v>0.17</v>
      </c>
      <c r="H401" s="61">
        <f t="shared" ref="H401:H403" si="57">F401-(F401*G401)</f>
        <v>68.474999999999994</v>
      </c>
      <c r="I401" s="50"/>
      <c r="J401" s="50"/>
      <c r="K401" s="50"/>
      <c r="L401" s="43" t="s">
        <v>23</v>
      </c>
      <c r="M401" s="76">
        <v>0.02</v>
      </c>
      <c r="N401" s="57" t="s">
        <v>259</v>
      </c>
      <c r="O401" s="135" t="s">
        <v>260</v>
      </c>
      <c r="P401" s="41" t="s">
        <v>261</v>
      </c>
    </row>
    <row r="402" spans="1:16">
      <c r="A402" s="44" t="s">
        <v>838</v>
      </c>
      <c r="B402" s="45" t="s">
        <v>839</v>
      </c>
      <c r="C402" s="46">
        <v>1</v>
      </c>
      <c r="D402" s="59" t="s">
        <v>21</v>
      </c>
      <c r="E402" s="60" t="s">
        <v>838</v>
      </c>
      <c r="F402" s="17">
        <v>124.17</v>
      </c>
      <c r="G402" s="126">
        <f>rv_apple_acc_mac</f>
        <v>0.17</v>
      </c>
      <c r="H402" s="61">
        <f t="shared" si="57"/>
        <v>103.0611</v>
      </c>
      <c r="I402" s="50"/>
      <c r="J402" s="50"/>
      <c r="K402" s="50"/>
      <c r="L402" s="43" t="s">
        <v>23</v>
      </c>
      <c r="M402" s="76">
        <v>0.02</v>
      </c>
      <c r="N402" s="57" t="s">
        <v>259</v>
      </c>
      <c r="O402" s="135" t="s">
        <v>260</v>
      </c>
      <c r="P402" s="41" t="s">
        <v>261</v>
      </c>
    </row>
    <row r="403" spans="1:16">
      <c r="A403" s="44" t="s">
        <v>840</v>
      </c>
      <c r="B403" s="45" t="s">
        <v>841</v>
      </c>
      <c r="C403" s="46">
        <v>1</v>
      </c>
      <c r="D403" s="59" t="s">
        <v>21</v>
      </c>
      <c r="E403" s="60" t="s">
        <v>840</v>
      </c>
      <c r="F403" s="17">
        <v>124.17</v>
      </c>
      <c r="G403" s="126">
        <f>rv_apple_acc_mac</f>
        <v>0.17</v>
      </c>
      <c r="H403" s="61">
        <f t="shared" si="57"/>
        <v>103.0611</v>
      </c>
      <c r="I403" s="50"/>
      <c r="J403" s="50"/>
      <c r="K403" s="50"/>
      <c r="L403" s="43" t="s">
        <v>23</v>
      </c>
      <c r="M403" s="76">
        <v>0.05</v>
      </c>
      <c r="N403" s="57" t="s">
        <v>259</v>
      </c>
      <c r="O403" s="135" t="s">
        <v>260</v>
      </c>
      <c r="P403" s="41" t="s">
        <v>261</v>
      </c>
    </row>
    <row r="404" spans="1:16">
      <c r="A404" s="44" t="s">
        <v>842</v>
      </c>
      <c r="B404" s="45" t="s">
        <v>843</v>
      </c>
      <c r="C404" s="46">
        <v>1</v>
      </c>
      <c r="D404" s="54" t="s">
        <v>21</v>
      </c>
      <c r="E404" s="63" t="s">
        <v>842</v>
      </c>
      <c r="F404" s="48">
        <v>29.17</v>
      </c>
      <c r="G404" s="123">
        <f>rv_apple_acc_mac</f>
        <v>0.17</v>
      </c>
      <c r="H404" s="50">
        <f t="shared" ref="H404:H421" si="58">F404-(F404*G404)</f>
        <v>24.211100000000002</v>
      </c>
      <c r="I404" s="50"/>
      <c r="J404" s="50"/>
      <c r="K404" s="50"/>
      <c r="L404" s="51" t="s">
        <v>23</v>
      </c>
      <c r="M404" s="76">
        <v>0.02</v>
      </c>
      <c r="N404" s="52" t="s">
        <v>259</v>
      </c>
      <c r="O404" s="135" t="s">
        <v>260</v>
      </c>
      <c r="P404" s="41" t="s">
        <v>261</v>
      </c>
    </row>
    <row r="405" spans="1:16">
      <c r="A405" s="44" t="s">
        <v>844</v>
      </c>
      <c r="B405" s="45" t="s">
        <v>845</v>
      </c>
      <c r="C405" s="46">
        <v>1</v>
      </c>
      <c r="D405" s="54" t="s">
        <v>21</v>
      </c>
      <c r="E405" s="58" t="s">
        <v>844</v>
      </c>
      <c r="F405" s="48">
        <v>20.83</v>
      </c>
      <c r="G405" s="123">
        <f>rv_apple_acc_mac</f>
        <v>0.17</v>
      </c>
      <c r="H405" s="50">
        <f t="shared" si="58"/>
        <v>17.288899999999998</v>
      </c>
      <c r="I405" s="50"/>
      <c r="J405" s="50"/>
      <c r="K405" s="50"/>
      <c r="L405" s="51" t="s">
        <v>23</v>
      </c>
      <c r="M405" s="76">
        <v>0.02</v>
      </c>
      <c r="N405" s="57" t="s">
        <v>259</v>
      </c>
      <c r="O405" s="135" t="s">
        <v>260</v>
      </c>
      <c r="P405" s="41" t="s">
        <v>261</v>
      </c>
    </row>
    <row r="406" spans="1:16">
      <c r="A406" s="44" t="s">
        <v>846</v>
      </c>
      <c r="B406" s="45" t="s">
        <v>847</v>
      </c>
      <c r="C406" s="46">
        <v>1</v>
      </c>
      <c r="D406" s="54" t="s">
        <v>331</v>
      </c>
      <c r="E406" s="58" t="s">
        <v>846</v>
      </c>
      <c r="F406" s="48">
        <v>67.319999999999993</v>
      </c>
      <c r="G406" s="123">
        <f t="shared" ref="G406:G417" si="59">rv_20</f>
        <v>0.2</v>
      </c>
      <c r="H406" s="50">
        <f t="shared" si="58"/>
        <v>53.855999999999995</v>
      </c>
      <c r="I406" s="50"/>
      <c r="J406" s="50"/>
      <c r="K406" s="50"/>
      <c r="L406" s="51" t="s">
        <v>23</v>
      </c>
      <c r="M406" s="76" t="s">
        <v>23</v>
      </c>
      <c r="N406" s="57" t="s">
        <v>259</v>
      </c>
      <c r="O406" s="135" t="s">
        <v>260</v>
      </c>
      <c r="P406" s="41" t="s">
        <v>261</v>
      </c>
    </row>
    <row r="407" spans="1:16">
      <c r="A407" s="44" t="s">
        <v>848</v>
      </c>
      <c r="B407" s="45" t="s">
        <v>849</v>
      </c>
      <c r="C407" s="46">
        <v>1</v>
      </c>
      <c r="D407" s="54" t="s">
        <v>342</v>
      </c>
      <c r="E407" s="58" t="s">
        <v>848</v>
      </c>
      <c r="F407" s="48">
        <v>60</v>
      </c>
      <c r="G407" s="123">
        <f t="shared" si="59"/>
        <v>0.2</v>
      </c>
      <c r="H407" s="50">
        <f t="shared" si="58"/>
        <v>48</v>
      </c>
      <c r="I407" s="50"/>
      <c r="J407" s="50"/>
      <c r="K407" s="50"/>
      <c r="L407" s="51" t="s">
        <v>23</v>
      </c>
      <c r="M407" s="76" t="s">
        <v>23</v>
      </c>
      <c r="N407" s="57" t="s">
        <v>259</v>
      </c>
      <c r="O407" s="135" t="s">
        <v>260</v>
      </c>
      <c r="P407" s="41" t="s">
        <v>261</v>
      </c>
    </row>
    <row r="408" spans="1:16">
      <c r="A408" s="44" t="s">
        <v>850</v>
      </c>
      <c r="B408" s="45" t="s">
        <v>851</v>
      </c>
      <c r="C408" s="46">
        <v>1</v>
      </c>
      <c r="D408" s="54" t="s">
        <v>342</v>
      </c>
      <c r="E408" s="58" t="s">
        <v>850</v>
      </c>
      <c r="F408" s="48">
        <v>83.33</v>
      </c>
      <c r="G408" s="123">
        <f t="shared" si="59"/>
        <v>0.2</v>
      </c>
      <c r="H408" s="50">
        <f t="shared" si="58"/>
        <v>66.664000000000001</v>
      </c>
      <c r="I408" s="50"/>
      <c r="J408" s="50"/>
      <c r="K408" s="50"/>
      <c r="L408" s="51" t="s">
        <v>23</v>
      </c>
      <c r="M408" s="76" t="s">
        <v>23</v>
      </c>
      <c r="N408" s="57" t="s">
        <v>259</v>
      </c>
      <c r="O408" s="135" t="s">
        <v>260</v>
      </c>
      <c r="P408" s="41" t="s">
        <v>261</v>
      </c>
    </row>
    <row r="409" spans="1:16">
      <c r="A409" s="44" t="s">
        <v>852</v>
      </c>
      <c r="B409" s="45" t="s">
        <v>853</v>
      </c>
      <c r="C409" s="46">
        <v>1</v>
      </c>
      <c r="D409" s="54" t="s">
        <v>342</v>
      </c>
      <c r="E409" s="58" t="s">
        <v>852</v>
      </c>
      <c r="F409" s="134">
        <v>40</v>
      </c>
      <c r="G409" s="123">
        <f t="shared" si="59"/>
        <v>0.2</v>
      </c>
      <c r="H409" s="50">
        <f t="shared" si="58"/>
        <v>32</v>
      </c>
      <c r="I409" s="50"/>
      <c r="J409" s="50"/>
      <c r="K409" s="50"/>
      <c r="L409" s="51" t="s">
        <v>23</v>
      </c>
      <c r="M409" s="76" t="s">
        <v>23</v>
      </c>
      <c r="N409" s="57" t="s">
        <v>259</v>
      </c>
      <c r="O409" s="135" t="s">
        <v>260</v>
      </c>
      <c r="P409" s="41" t="s">
        <v>261</v>
      </c>
    </row>
    <row r="410" spans="1:16">
      <c r="A410" s="44" t="s">
        <v>854</v>
      </c>
      <c r="B410" s="45" t="s">
        <v>855</v>
      </c>
      <c r="C410" s="46">
        <v>1</v>
      </c>
      <c r="D410" s="54" t="s">
        <v>342</v>
      </c>
      <c r="E410" s="58" t="s">
        <v>854</v>
      </c>
      <c r="F410" s="48">
        <v>45.83</v>
      </c>
      <c r="G410" s="123">
        <f t="shared" si="59"/>
        <v>0.2</v>
      </c>
      <c r="H410" s="50">
        <f t="shared" si="58"/>
        <v>36.664000000000001</v>
      </c>
      <c r="I410" s="50"/>
      <c r="J410" s="50"/>
      <c r="K410" s="50"/>
      <c r="L410" s="51" t="s">
        <v>23</v>
      </c>
      <c r="M410" s="76" t="s">
        <v>23</v>
      </c>
      <c r="N410" s="57" t="s">
        <v>259</v>
      </c>
      <c r="O410" s="135" t="s">
        <v>260</v>
      </c>
      <c r="P410" s="41" t="s">
        <v>261</v>
      </c>
    </row>
    <row r="411" spans="1:16">
      <c r="A411" s="44" t="s">
        <v>856</v>
      </c>
      <c r="B411" s="45" t="s">
        <v>857</v>
      </c>
      <c r="C411" s="46">
        <v>1</v>
      </c>
      <c r="D411" s="54" t="s">
        <v>342</v>
      </c>
      <c r="E411" s="58" t="s">
        <v>856</v>
      </c>
      <c r="F411" s="48">
        <v>54.16</v>
      </c>
      <c r="G411" s="123">
        <f t="shared" si="59"/>
        <v>0.2</v>
      </c>
      <c r="H411" s="50">
        <f t="shared" si="58"/>
        <v>43.327999999999996</v>
      </c>
      <c r="I411" s="50"/>
      <c r="J411" s="50"/>
      <c r="K411" s="50"/>
      <c r="L411" s="51" t="s">
        <v>23</v>
      </c>
      <c r="M411" s="76" t="s">
        <v>23</v>
      </c>
      <c r="N411" s="57" t="s">
        <v>259</v>
      </c>
      <c r="O411" s="135" t="s">
        <v>260</v>
      </c>
      <c r="P411" s="41" t="s">
        <v>261</v>
      </c>
    </row>
    <row r="412" spans="1:16">
      <c r="A412" s="44" t="s">
        <v>858</v>
      </c>
      <c r="B412" s="45" t="s">
        <v>859</v>
      </c>
      <c r="C412" s="46">
        <v>1</v>
      </c>
      <c r="D412" s="54" t="s">
        <v>342</v>
      </c>
      <c r="E412" s="58" t="s">
        <v>858</v>
      </c>
      <c r="F412" s="48">
        <v>61.71</v>
      </c>
      <c r="G412" s="123">
        <f t="shared" si="59"/>
        <v>0.2</v>
      </c>
      <c r="H412" s="50">
        <f t="shared" si="58"/>
        <v>49.368000000000002</v>
      </c>
      <c r="I412" s="50"/>
      <c r="J412" s="50"/>
      <c r="K412" s="50"/>
      <c r="L412" s="51" t="s">
        <v>23</v>
      </c>
      <c r="M412" s="76" t="s">
        <v>23</v>
      </c>
      <c r="N412" s="57" t="s">
        <v>259</v>
      </c>
      <c r="O412" s="135" t="s">
        <v>260</v>
      </c>
      <c r="P412" s="41" t="s">
        <v>261</v>
      </c>
    </row>
    <row r="413" spans="1:16">
      <c r="A413" s="44" t="s">
        <v>860</v>
      </c>
      <c r="B413" s="45" t="s">
        <v>861</v>
      </c>
      <c r="C413" s="46">
        <v>1</v>
      </c>
      <c r="D413" s="54" t="s">
        <v>342</v>
      </c>
      <c r="E413" s="58" t="s">
        <v>860</v>
      </c>
      <c r="F413" s="48">
        <v>8.33</v>
      </c>
      <c r="G413" s="123">
        <f t="shared" si="59"/>
        <v>0.2</v>
      </c>
      <c r="H413" s="50">
        <f t="shared" si="58"/>
        <v>6.6639999999999997</v>
      </c>
      <c r="I413" s="50"/>
      <c r="J413" s="50"/>
      <c r="K413" s="50"/>
      <c r="L413" s="51" t="s">
        <v>23</v>
      </c>
      <c r="M413" s="76" t="s">
        <v>23</v>
      </c>
      <c r="N413" s="57" t="s">
        <v>259</v>
      </c>
      <c r="O413" s="135" t="s">
        <v>260</v>
      </c>
      <c r="P413" s="41" t="s">
        <v>261</v>
      </c>
    </row>
    <row r="414" spans="1:16">
      <c r="A414" s="44" t="s">
        <v>862</v>
      </c>
      <c r="B414" s="45" t="s">
        <v>863</v>
      </c>
      <c r="C414" s="46">
        <v>1</v>
      </c>
      <c r="D414" s="54" t="s">
        <v>342</v>
      </c>
      <c r="E414" s="58" t="s">
        <v>862</v>
      </c>
      <c r="F414" s="48">
        <v>12.49</v>
      </c>
      <c r="G414" s="123">
        <f t="shared" si="59"/>
        <v>0.2</v>
      </c>
      <c r="H414" s="50">
        <f t="shared" si="58"/>
        <v>9.9920000000000009</v>
      </c>
      <c r="I414" s="50"/>
      <c r="J414" s="50"/>
      <c r="K414" s="50"/>
      <c r="L414" s="51" t="s">
        <v>23</v>
      </c>
      <c r="M414" s="76" t="s">
        <v>23</v>
      </c>
      <c r="N414" s="57" t="s">
        <v>259</v>
      </c>
      <c r="O414" s="135" t="s">
        <v>260</v>
      </c>
      <c r="P414" s="41" t="s">
        <v>261</v>
      </c>
    </row>
    <row r="415" spans="1:16">
      <c r="A415" s="44" t="s">
        <v>864</v>
      </c>
      <c r="B415" s="45" t="s">
        <v>865</v>
      </c>
      <c r="C415" s="46">
        <v>1</v>
      </c>
      <c r="D415" s="54" t="s">
        <v>342</v>
      </c>
      <c r="E415" s="58" t="s">
        <v>864</v>
      </c>
      <c r="F415" s="48">
        <v>16.66</v>
      </c>
      <c r="G415" s="123">
        <f t="shared" si="59"/>
        <v>0.2</v>
      </c>
      <c r="H415" s="50">
        <f t="shared" si="58"/>
        <v>13.327999999999999</v>
      </c>
      <c r="I415" s="50"/>
      <c r="J415" s="50"/>
      <c r="K415" s="50"/>
      <c r="L415" s="51" t="s">
        <v>23</v>
      </c>
      <c r="M415" s="76" t="s">
        <v>23</v>
      </c>
      <c r="N415" s="57" t="s">
        <v>259</v>
      </c>
      <c r="O415" s="135" t="s">
        <v>260</v>
      </c>
      <c r="P415" s="41" t="s">
        <v>261</v>
      </c>
    </row>
    <row r="416" spans="1:16">
      <c r="A416" s="44" t="s">
        <v>866</v>
      </c>
      <c r="B416" s="45" t="s">
        <v>867</v>
      </c>
      <c r="C416" s="46">
        <v>1</v>
      </c>
      <c r="D416" s="54" t="s">
        <v>342</v>
      </c>
      <c r="E416" s="58" t="s">
        <v>866</v>
      </c>
      <c r="F416" s="48">
        <v>104.16</v>
      </c>
      <c r="G416" s="123">
        <f t="shared" si="59"/>
        <v>0.2</v>
      </c>
      <c r="H416" s="50">
        <f t="shared" si="58"/>
        <v>83.328000000000003</v>
      </c>
      <c r="I416" s="50"/>
      <c r="J416" s="50"/>
      <c r="K416" s="50"/>
      <c r="L416" s="51" t="s">
        <v>23</v>
      </c>
      <c r="M416" s="76" t="s">
        <v>23</v>
      </c>
      <c r="N416" s="57" t="s">
        <v>259</v>
      </c>
      <c r="O416" s="135" t="s">
        <v>260</v>
      </c>
      <c r="P416" s="41" t="s">
        <v>261</v>
      </c>
    </row>
    <row r="417" spans="1:16">
      <c r="A417" s="44" t="s">
        <v>868</v>
      </c>
      <c r="B417" s="45" t="s">
        <v>869</v>
      </c>
      <c r="C417" s="46">
        <v>1</v>
      </c>
      <c r="D417" s="54" t="s">
        <v>342</v>
      </c>
      <c r="E417" s="58" t="s">
        <v>868</v>
      </c>
      <c r="F417" s="48">
        <v>42.07</v>
      </c>
      <c r="G417" s="123">
        <f t="shared" si="59"/>
        <v>0.2</v>
      </c>
      <c r="H417" s="50">
        <f t="shared" si="58"/>
        <v>33.655999999999999</v>
      </c>
      <c r="I417" s="50"/>
      <c r="J417" s="50"/>
      <c r="K417" s="50"/>
      <c r="L417" s="51" t="s">
        <v>23</v>
      </c>
      <c r="M417" s="76">
        <v>0.02</v>
      </c>
      <c r="N417" s="57" t="s">
        <v>259</v>
      </c>
      <c r="O417" s="135" t="s">
        <v>260</v>
      </c>
      <c r="P417" s="41" t="s">
        <v>261</v>
      </c>
    </row>
    <row r="418" spans="1:16">
      <c r="A418" s="53" t="s">
        <v>870</v>
      </c>
      <c r="B418" s="45" t="s">
        <v>871</v>
      </c>
      <c r="C418" s="46">
        <v>1</v>
      </c>
      <c r="D418" s="54" t="s">
        <v>872</v>
      </c>
      <c r="E418" s="58" t="s">
        <v>870</v>
      </c>
      <c r="F418" s="48">
        <v>201.3</v>
      </c>
      <c r="G418" s="123">
        <f>rv_10</f>
        <v>0.1</v>
      </c>
      <c r="H418" s="50">
        <f t="shared" si="58"/>
        <v>181.17000000000002</v>
      </c>
      <c r="I418" s="50"/>
      <c r="J418" s="50"/>
      <c r="K418" s="50"/>
      <c r="L418" s="43" t="s">
        <v>23</v>
      </c>
      <c r="M418" s="76">
        <v>0.38</v>
      </c>
      <c r="N418" s="52" t="s">
        <v>259</v>
      </c>
      <c r="O418" s="135" t="s">
        <v>260</v>
      </c>
      <c r="P418" s="41" t="s">
        <v>261</v>
      </c>
    </row>
    <row r="419" spans="1:16">
      <c r="A419" s="44" t="s">
        <v>873</v>
      </c>
      <c r="B419" s="45" t="s">
        <v>874</v>
      </c>
      <c r="C419" s="46">
        <v>1</v>
      </c>
      <c r="D419" s="54" t="s">
        <v>872</v>
      </c>
      <c r="E419" s="58" t="s">
        <v>873</v>
      </c>
      <c r="F419" s="48">
        <v>1051</v>
      </c>
      <c r="G419" s="123">
        <f>rv_10</f>
        <v>0.1</v>
      </c>
      <c r="H419" s="50">
        <f t="shared" si="58"/>
        <v>945.9</v>
      </c>
      <c r="I419" s="50"/>
      <c r="J419" s="50"/>
      <c r="K419" s="50"/>
      <c r="L419" s="51" t="s">
        <v>23</v>
      </c>
      <c r="M419" s="76">
        <v>0.92</v>
      </c>
      <c r="N419" s="52" t="s">
        <v>259</v>
      </c>
      <c r="O419" s="135" t="s">
        <v>260</v>
      </c>
      <c r="P419" s="41" t="s">
        <v>261</v>
      </c>
    </row>
    <row r="420" spans="1:16">
      <c r="A420" s="44" t="s">
        <v>875</v>
      </c>
      <c r="B420" s="45" t="s">
        <v>876</v>
      </c>
      <c r="C420" s="46">
        <v>1</v>
      </c>
      <c r="D420" s="54" t="s">
        <v>877</v>
      </c>
      <c r="E420" s="58" t="s">
        <v>875</v>
      </c>
      <c r="F420" s="48">
        <v>157.5</v>
      </c>
      <c r="G420" s="123">
        <f>rv_30</f>
        <v>0.3</v>
      </c>
      <c r="H420" s="50">
        <f t="shared" si="58"/>
        <v>110.25</v>
      </c>
      <c r="I420" s="50"/>
      <c r="J420" s="50"/>
      <c r="K420" s="50"/>
      <c r="L420" s="51" t="s">
        <v>23</v>
      </c>
      <c r="M420" s="76">
        <v>0.92</v>
      </c>
      <c r="N420" s="57" t="s">
        <v>259</v>
      </c>
      <c r="O420" s="135" t="s">
        <v>260</v>
      </c>
      <c r="P420" s="41" t="s">
        <v>261</v>
      </c>
    </row>
    <row r="421" spans="1:16">
      <c r="A421" s="44" t="s">
        <v>878</v>
      </c>
      <c r="B421" s="45" t="s">
        <v>879</v>
      </c>
      <c r="C421" s="46">
        <v>1</v>
      </c>
      <c r="D421" s="54" t="s">
        <v>877</v>
      </c>
      <c r="E421" s="58" t="s">
        <v>878</v>
      </c>
      <c r="F421" s="48">
        <v>44</v>
      </c>
      <c r="G421" s="123">
        <f>rv_30</f>
        <v>0.3</v>
      </c>
      <c r="H421" s="50">
        <f t="shared" si="58"/>
        <v>30.8</v>
      </c>
      <c r="I421" s="50"/>
      <c r="J421" s="50"/>
      <c r="K421" s="50"/>
      <c r="L421" s="51" t="s">
        <v>23</v>
      </c>
      <c r="M421" s="76">
        <v>0.02</v>
      </c>
      <c r="N421" s="57" t="s">
        <v>259</v>
      </c>
      <c r="O421" s="135" t="s">
        <v>260</v>
      </c>
      <c r="P421" s="41" t="s">
        <v>261</v>
      </c>
    </row>
    <row r="422" spans="1:16">
      <c r="A422" s="53"/>
      <c r="B422" s="45"/>
      <c r="C422" s="46"/>
      <c r="D422" s="54"/>
      <c r="E422" s="58"/>
      <c r="F422" s="48"/>
      <c r="G422" s="123"/>
      <c r="H422" s="50"/>
      <c r="I422" s="50"/>
      <c r="J422" s="50"/>
      <c r="K422" s="50"/>
      <c r="L422" s="43"/>
      <c r="M422" s="76"/>
      <c r="N422" s="52"/>
      <c r="O422" s="135"/>
      <c r="P422" s="41"/>
    </row>
    <row r="423" spans="1:16">
      <c r="A423" s="53"/>
      <c r="B423" s="45"/>
      <c r="C423" s="46"/>
      <c r="D423" s="54"/>
      <c r="E423" s="58"/>
      <c r="F423" s="48"/>
      <c r="G423" s="123"/>
      <c r="H423" s="50"/>
      <c r="I423" s="50"/>
      <c r="J423" s="50"/>
      <c r="K423" s="50"/>
      <c r="L423" s="43"/>
      <c r="M423" s="76"/>
      <c r="N423" s="52"/>
      <c r="O423" s="135"/>
      <c r="P423" s="41"/>
    </row>
    <row r="424" spans="1:16">
      <c r="A424" s="53"/>
      <c r="B424" s="45"/>
      <c r="C424" s="46"/>
      <c r="D424" s="54"/>
      <c r="E424" s="58"/>
      <c r="F424" s="48"/>
      <c r="G424" s="123"/>
      <c r="H424" s="50"/>
      <c r="I424" s="50"/>
      <c r="J424" s="50"/>
      <c r="K424" s="50"/>
      <c r="L424" s="43"/>
      <c r="M424" s="76"/>
      <c r="N424" s="52"/>
      <c r="O424" s="135"/>
      <c r="P424" s="41"/>
    </row>
    <row r="425" spans="1:16">
      <c r="A425" s="53"/>
      <c r="B425" s="45"/>
      <c r="C425" s="46"/>
      <c r="D425" s="54"/>
      <c r="E425" s="58"/>
      <c r="F425" s="48"/>
      <c r="G425" s="123"/>
      <c r="H425" s="50"/>
      <c r="I425" s="50"/>
      <c r="J425" s="50"/>
      <c r="K425" s="50"/>
      <c r="L425" s="43"/>
      <c r="M425" s="76"/>
      <c r="N425" s="52"/>
      <c r="O425" s="135"/>
      <c r="P425" s="41"/>
    </row>
    <row r="426" spans="1:16">
      <c r="A426" s="53"/>
      <c r="B426" s="45"/>
      <c r="C426" s="46"/>
      <c r="D426" s="54"/>
      <c r="E426" s="58"/>
      <c r="F426" s="48"/>
      <c r="G426" s="123"/>
      <c r="H426" s="50"/>
      <c r="I426" s="50"/>
      <c r="J426" s="50"/>
      <c r="K426" s="50"/>
      <c r="L426" s="43"/>
      <c r="M426" s="76"/>
      <c r="N426" s="52"/>
      <c r="O426" s="135"/>
      <c r="P426" s="41"/>
    </row>
    <row r="427" spans="1:16">
      <c r="A427" s="53"/>
      <c r="B427" s="45"/>
      <c r="C427" s="46"/>
      <c r="D427" s="54"/>
      <c r="E427" s="58"/>
      <c r="F427" s="48"/>
      <c r="G427" s="123"/>
      <c r="H427" s="50"/>
      <c r="I427" s="50"/>
      <c r="J427" s="50"/>
      <c r="K427" s="50"/>
      <c r="L427" s="43"/>
      <c r="M427" s="76"/>
      <c r="N427" s="52"/>
      <c r="O427" s="135"/>
      <c r="P427" s="41"/>
    </row>
    <row r="428" spans="1:16">
      <c r="A428" s="53"/>
      <c r="B428" s="45"/>
      <c r="C428" s="46"/>
      <c r="D428" s="54"/>
      <c r="E428" s="58"/>
      <c r="F428" s="48"/>
      <c r="G428" s="123"/>
      <c r="H428" s="50"/>
      <c r="I428" s="50"/>
      <c r="J428" s="50"/>
      <c r="K428" s="50"/>
      <c r="L428" s="43"/>
      <c r="M428" s="76"/>
      <c r="N428" s="52"/>
      <c r="O428" s="135"/>
      <c r="P428" s="41"/>
    </row>
    <row r="429" spans="1:16">
      <c r="A429" s="83" t="s">
        <v>880</v>
      </c>
      <c r="B429" s="84" t="s">
        <v>881</v>
      </c>
      <c r="C429" s="86">
        <v>1</v>
      </c>
      <c r="D429" s="87" t="s">
        <v>21</v>
      </c>
      <c r="E429" s="88" t="s">
        <v>880</v>
      </c>
      <c r="F429" s="88">
        <v>1082.5</v>
      </c>
      <c r="G429" s="124">
        <f>rv_im21_eg</f>
        <v>0.17</v>
      </c>
      <c r="H429" s="89">
        <f t="shared" ref="H429" si="60">F429-(F429*G429)</f>
        <v>898.47500000000002</v>
      </c>
      <c r="I429" s="89" t="s">
        <v>882</v>
      </c>
      <c r="J429" s="89">
        <f>H430</f>
        <v>85</v>
      </c>
      <c r="K429" s="89">
        <f>H429+J429</f>
        <v>983.47500000000002</v>
      </c>
      <c r="L429" s="43" t="s">
        <v>23</v>
      </c>
      <c r="M429" s="76">
        <v>1.42</v>
      </c>
      <c r="N429" s="52" t="s">
        <v>883</v>
      </c>
      <c r="O429" s="135" t="s">
        <v>763</v>
      </c>
      <c r="P429" s="41" t="s">
        <v>764</v>
      </c>
    </row>
    <row r="430" spans="1:16">
      <c r="A430" s="35" t="s">
        <v>882</v>
      </c>
      <c r="B430" s="36" t="s">
        <v>884</v>
      </c>
      <c r="C430" s="37">
        <v>1</v>
      </c>
      <c r="D430" s="38" t="s">
        <v>28</v>
      </c>
      <c r="E430" s="130" t="s">
        <v>882</v>
      </c>
      <c r="F430" s="39"/>
      <c r="G430" s="122"/>
      <c r="H430" s="42">
        <v>85</v>
      </c>
      <c r="I430" s="42"/>
      <c r="J430" s="42"/>
      <c r="K430" s="42"/>
      <c r="L430" s="43" t="s">
        <v>23</v>
      </c>
      <c r="M430" s="76" t="s">
        <v>23</v>
      </c>
      <c r="N430" s="52" t="s">
        <v>29</v>
      </c>
      <c r="O430" s="135" t="s">
        <v>30</v>
      </c>
      <c r="P430" s="41" t="s">
        <v>766</v>
      </c>
    </row>
    <row r="431" spans="1:16">
      <c r="A431" s="44" t="s">
        <v>885</v>
      </c>
      <c r="B431" s="45" t="s">
        <v>886</v>
      </c>
      <c r="C431" s="46">
        <v>1</v>
      </c>
      <c r="D431" s="54" t="s">
        <v>21</v>
      </c>
      <c r="E431" s="58" t="s">
        <v>23</v>
      </c>
      <c r="F431" s="48">
        <v>200</v>
      </c>
      <c r="G431" s="123">
        <f t="shared" ref="G431:G438" si="61">rv_im21_eg_cto</f>
        <v>0.12</v>
      </c>
      <c r="H431" s="50">
        <f t="shared" ref="H431:H440" si="62">F431-(F431*G431)</f>
        <v>176</v>
      </c>
      <c r="I431" s="50"/>
      <c r="J431" s="50"/>
      <c r="K431" s="50"/>
      <c r="L431" s="43" t="s">
        <v>23</v>
      </c>
      <c r="M431" s="76" t="s">
        <v>23</v>
      </c>
      <c r="N431" s="52" t="s">
        <v>883</v>
      </c>
      <c r="O431" s="135" t="s">
        <v>763</v>
      </c>
      <c r="P431" s="41" t="s">
        <v>34</v>
      </c>
    </row>
    <row r="432" spans="1:16">
      <c r="A432" s="44" t="s">
        <v>887</v>
      </c>
      <c r="B432" s="45" t="s">
        <v>888</v>
      </c>
      <c r="C432" s="46">
        <v>1</v>
      </c>
      <c r="D432" s="54" t="s">
        <v>21</v>
      </c>
      <c r="E432" s="58" t="s">
        <v>23</v>
      </c>
      <c r="F432" s="48">
        <v>100</v>
      </c>
      <c r="G432" s="123">
        <f t="shared" si="61"/>
        <v>0.12</v>
      </c>
      <c r="H432" s="50">
        <f t="shared" si="62"/>
        <v>88</v>
      </c>
      <c r="I432" s="50"/>
      <c r="J432" s="50"/>
      <c r="K432" s="50"/>
      <c r="L432" s="43" t="s">
        <v>23</v>
      </c>
      <c r="M432" s="76" t="s">
        <v>23</v>
      </c>
      <c r="N432" s="52" t="s">
        <v>883</v>
      </c>
      <c r="O432" s="135" t="s">
        <v>763</v>
      </c>
      <c r="P432" s="41" t="s">
        <v>34</v>
      </c>
    </row>
    <row r="433" spans="1:16">
      <c r="A433" s="44" t="s">
        <v>889</v>
      </c>
      <c r="B433" s="45" t="s">
        <v>890</v>
      </c>
      <c r="C433" s="46">
        <v>1</v>
      </c>
      <c r="D433" s="54" t="s">
        <v>21</v>
      </c>
      <c r="E433" s="58" t="s">
        <v>23</v>
      </c>
      <c r="F433" s="48">
        <v>200</v>
      </c>
      <c r="G433" s="123">
        <f t="shared" si="61"/>
        <v>0.12</v>
      </c>
      <c r="H433" s="50">
        <f t="shared" si="62"/>
        <v>176</v>
      </c>
      <c r="I433" s="50"/>
      <c r="J433" s="50"/>
      <c r="K433" s="50"/>
      <c r="L433" s="43" t="s">
        <v>23</v>
      </c>
      <c r="M433" s="76" t="s">
        <v>23</v>
      </c>
      <c r="N433" s="52" t="s">
        <v>883</v>
      </c>
      <c r="O433" s="135" t="s">
        <v>763</v>
      </c>
      <c r="P433" s="41" t="s">
        <v>34</v>
      </c>
    </row>
    <row r="434" spans="1:16">
      <c r="A434" s="44" t="s">
        <v>891</v>
      </c>
      <c r="B434" s="45" t="s">
        <v>892</v>
      </c>
      <c r="C434" s="46">
        <v>1</v>
      </c>
      <c r="D434" s="54" t="s">
        <v>21</v>
      </c>
      <c r="E434" s="58" t="s">
        <v>23</v>
      </c>
      <c r="F434" s="48">
        <v>53.33</v>
      </c>
      <c r="G434" s="123">
        <f t="shared" si="61"/>
        <v>0.12</v>
      </c>
      <c r="H434" s="50">
        <f t="shared" si="62"/>
        <v>46.930399999999999</v>
      </c>
      <c r="I434" s="50"/>
      <c r="J434" s="50"/>
      <c r="K434" s="50"/>
      <c r="L434" s="43" t="s">
        <v>23</v>
      </c>
      <c r="M434" s="76" t="s">
        <v>23</v>
      </c>
      <c r="N434" s="52" t="s">
        <v>883</v>
      </c>
      <c r="O434" s="135" t="s">
        <v>763</v>
      </c>
      <c r="P434" s="41" t="s">
        <v>34</v>
      </c>
    </row>
    <row r="435" spans="1:16">
      <c r="A435" s="44" t="s">
        <v>893</v>
      </c>
      <c r="B435" s="45" t="s">
        <v>894</v>
      </c>
      <c r="C435" s="46">
        <v>1</v>
      </c>
      <c r="D435" s="54" t="s">
        <v>21</v>
      </c>
      <c r="E435" s="58" t="s">
        <v>23</v>
      </c>
      <c r="F435" s="48">
        <v>124.16666669999999</v>
      </c>
      <c r="G435" s="123">
        <f t="shared" si="61"/>
        <v>0.12</v>
      </c>
      <c r="H435" s="50">
        <f t="shared" si="62"/>
        <v>109.26666669599999</v>
      </c>
      <c r="I435" s="50"/>
      <c r="J435" s="50"/>
      <c r="K435" s="50"/>
      <c r="L435" s="43" t="s">
        <v>23</v>
      </c>
      <c r="M435" s="76" t="s">
        <v>23</v>
      </c>
      <c r="N435" s="52" t="s">
        <v>883</v>
      </c>
      <c r="O435" s="135" t="s">
        <v>763</v>
      </c>
      <c r="P435" s="41" t="s">
        <v>34</v>
      </c>
    </row>
    <row r="436" spans="1:16">
      <c r="A436" s="44" t="s">
        <v>895</v>
      </c>
      <c r="B436" s="45" t="s">
        <v>896</v>
      </c>
      <c r="C436" s="46">
        <v>1</v>
      </c>
      <c r="D436" s="54" t="s">
        <v>21</v>
      </c>
      <c r="E436" s="58" t="s">
        <v>23</v>
      </c>
      <c r="F436" s="48">
        <v>41.66</v>
      </c>
      <c r="G436" s="123">
        <f t="shared" si="61"/>
        <v>0.12</v>
      </c>
      <c r="H436" s="50">
        <f t="shared" si="62"/>
        <v>36.660799999999995</v>
      </c>
      <c r="I436" s="50"/>
      <c r="J436" s="50"/>
      <c r="K436" s="50"/>
      <c r="L436" s="43" t="s">
        <v>23</v>
      </c>
      <c r="M436" s="76" t="s">
        <v>23</v>
      </c>
      <c r="N436" s="52" t="s">
        <v>883</v>
      </c>
      <c r="O436" s="135" t="s">
        <v>763</v>
      </c>
      <c r="P436" s="41" t="s">
        <v>34</v>
      </c>
    </row>
    <row r="437" spans="1:16">
      <c r="A437" s="44" t="s">
        <v>897</v>
      </c>
      <c r="B437" s="45" t="s">
        <v>898</v>
      </c>
      <c r="C437" s="46">
        <v>1</v>
      </c>
      <c r="D437" s="54" t="s">
        <v>21</v>
      </c>
      <c r="E437" s="58" t="s">
        <v>23</v>
      </c>
      <c r="F437" s="48">
        <v>41.66</v>
      </c>
      <c r="G437" s="123">
        <f t="shared" si="61"/>
        <v>0.12</v>
      </c>
      <c r="H437" s="50">
        <f t="shared" si="62"/>
        <v>36.660799999999995</v>
      </c>
      <c r="I437" s="50"/>
      <c r="J437" s="50"/>
      <c r="K437" s="50"/>
      <c r="L437" s="43" t="s">
        <v>23</v>
      </c>
      <c r="M437" s="76" t="s">
        <v>23</v>
      </c>
      <c r="N437" s="52" t="s">
        <v>883</v>
      </c>
      <c r="O437" s="135" t="s">
        <v>763</v>
      </c>
      <c r="P437" s="41" t="s">
        <v>34</v>
      </c>
    </row>
    <row r="438" spans="1:16">
      <c r="A438" s="44" t="s">
        <v>899</v>
      </c>
      <c r="B438" s="45" t="s">
        <v>900</v>
      </c>
      <c r="C438" s="46">
        <v>1</v>
      </c>
      <c r="D438" s="54" t="s">
        <v>21</v>
      </c>
      <c r="E438" s="58" t="s">
        <v>23</v>
      </c>
      <c r="F438" s="48">
        <v>41.66</v>
      </c>
      <c r="G438" s="123">
        <f t="shared" si="61"/>
        <v>0.12</v>
      </c>
      <c r="H438" s="50">
        <f t="shared" si="62"/>
        <v>36.660799999999995</v>
      </c>
      <c r="I438" s="50"/>
      <c r="J438" s="50"/>
      <c r="K438" s="50"/>
      <c r="L438" s="43" t="s">
        <v>23</v>
      </c>
      <c r="M438" s="76" t="s">
        <v>23</v>
      </c>
      <c r="N438" s="52" t="s">
        <v>883</v>
      </c>
      <c r="O438" s="135" t="s">
        <v>763</v>
      </c>
      <c r="P438" s="41" t="s">
        <v>34</v>
      </c>
    </row>
    <row r="439" spans="1:16">
      <c r="A439" s="44" t="s">
        <v>901</v>
      </c>
      <c r="B439" s="45" t="s">
        <v>902</v>
      </c>
      <c r="C439" s="46">
        <v>1</v>
      </c>
      <c r="D439" s="54" t="s">
        <v>21</v>
      </c>
      <c r="E439" s="58" t="s">
        <v>23</v>
      </c>
      <c r="F439" s="48"/>
      <c r="G439" s="123"/>
      <c r="H439" s="50">
        <f t="shared" si="62"/>
        <v>0</v>
      </c>
      <c r="I439" s="50"/>
      <c r="J439" s="50"/>
      <c r="K439" s="50"/>
      <c r="L439" s="43" t="s">
        <v>23</v>
      </c>
      <c r="M439" s="76" t="s">
        <v>23</v>
      </c>
      <c r="N439" s="52" t="s">
        <v>883</v>
      </c>
      <c r="O439" s="135" t="s">
        <v>763</v>
      </c>
      <c r="P439" s="41" t="s">
        <v>34</v>
      </c>
    </row>
    <row r="440" spans="1:16">
      <c r="A440" s="44" t="s">
        <v>903</v>
      </c>
      <c r="B440" s="45" t="s">
        <v>904</v>
      </c>
      <c r="C440" s="46">
        <v>1</v>
      </c>
      <c r="D440" s="54" t="s">
        <v>21</v>
      </c>
      <c r="E440" s="58" t="s">
        <v>23</v>
      </c>
      <c r="F440" s="48"/>
      <c r="G440" s="123"/>
      <c r="H440" s="50">
        <f t="shared" si="62"/>
        <v>0</v>
      </c>
      <c r="I440" s="50"/>
      <c r="J440" s="50"/>
      <c r="K440" s="50"/>
      <c r="L440" s="43" t="s">
        <v>23</v>
      </c>
      <c r="M440" s="76" t="s">
        <v>23</v>
      </c>
      <c r="N440" s="52" t="s">
        <v>883</v>
      </c>
      <c r="O440" s="135" t="s">
        <v>763</v>
      </c>
      <c r="P440" s="41" t="s">
        <v>34</v>
      </c>
    </row>
    <row r="441" spans="1:16">
      <c r="A441" s="53" t="s">
        <v>905</v>
      </c>
      <c r="B441" s="45" t="s">
        <v>906</v>
      </c>
      <c r="C441" s="46">
        <v>1</v>
      </c>
      <c r="D441" s="54" t="s">
        <v>28</v>
      </c>
      <c r="E441" s="58" t="s">
        <v>905</v>
      </c>
      <c r="F441" s="48"/>
      <c r="G441" s="123"/>
      <c r="H441" s="50">
        <v>50</v>
      </c>
      <c r="I441" s="50"/>
      <c r="J441" s="50"/>
      <c r="K441" s="50"/>
      <c r="L441" s="43" t="s">
        <v>23</v>
      </c>
      <c r="M441" s="76" t="s">
        <v>23</v>
      </c>
      <c r="N441" s="52" t="s">
        <v>29</v>
      </c>
      <c r="O441" s="135" t="s">
        <v>30</v>
      </c>
      <c r="P441" s="41" t="s">
        <v>766</v>
      </c>
    </row>
    <row r="442" spans="1:16">
      <c r="A442" s="53" t="s">
        <v>907</v>
      </c>
      <c r="B442" s="45" t="s">
        <v>908</v>
      </c>
      <c r="C442" s="46">
        <v>1</v>
      </c>
      <c r="D442" s="54" t="s">
        <v>28</v>
      </c>
      <c r="E442" s="58" t="s">
        <v>907</v>
      </c>
      <c r="F442" s="48"/>
      <c r="G442" s="123"/>
      <c r="H442" s="50">
        <v>100</v>
      </c>
      <c r="I442" s="50"/>
      <c r="J442" s="50"/>
      <c r="K442" s="50"/>
      <c r="L442" s="43" t="s">
        <v>23</v>
      </c>
      <c r="M442" s="76" t="s">
        <v>23</v>
      </c>
      <c r="N442" s="52" t="s">
        <v>29</v>
      </c>
      <c r="O442" s="135" t="s">
        <v>30</v>
      </c>
      <c r="P442" s="41" t="s">
        <v>766</v>
      </c>
    </row>
    <row r="443" spans="1:16">
      <c r="A443" s="53" t="s">
        <v>909</v>
      </c>
      <c r="B443" s="45" t="s">
        <v>910</v>
      </c>
      <c r="C443" s="46">
        <v>1</v>
      </c>
      <c r="D443" s="54" t="s">
        <v>28</v>
      </c>
      <c r="E443" s="58" t="s">
        <v>909</v>
      </c>
      <c r="F443" s="48"/>
      <c r="G443" s="123"/>
      <c r="H443" s="50">
        <v>204</v>
      </c>
      <c r="I443" s="50"/>
      <c r="J443" s="50"/>
      <c r="K443" s="50"/>
      <c r="L443" s="43" t="s">
        <v>23</v>
      </c>
      <c r="M443" s="76" t="s">
        <v>23</v>
      </c>
      <c r="N443" s="52" t="s">
        <v>29</v>
      </c>
      <c r="O443" s="135" t="s">
        <v>30</v>
      </c>
      <c r="P443" s="41" t="s">
        <v>766</v>
      </c>
    </row>
    <row r="444" spans="1:16">
      <c r="A444" s="53" t="s">
        <v>911</v>
      </c>
      <c r="B444" s="45" t="s">
        <v>912</v>
      </c>
      <c r="C444" s="46">
        <v>1</v>
      </c>
      <c r="D444" s="54" t="s">
        <v>28</v>
      </c>
      <c r="E444" s="58" t="s">
        <v>911</v>
      </c>
      <c r="F444" s="48"/>
      <c r="G444" s="123"/>
      <c r="H444" s="50">
        <v>324</v>
      </c>
      <c r="I444" s="50"/>
      <c r="J444" s="50"/>
      <c r="K444" s="50"/>
      <c r="L444" s="43" t="s">
        <v>23</v>
      </c>
      <c r="M444" s="76" t="s">
        <v>23</v>
      </c>
      <c r="N444" s="52" t="s">
        <v>29</v>
      </c>
      <c r="O444" s="135" t="s">
        <v>30</v>
      </c>
      <c r="P444" s="41" t="s">
        <v>766</v>
      </c>
    </row>
    <row r="445" spans="1:16">
      <c r="A445" s="53" t="s">
        <v>913</v>
      </c>
      <c r="B445" s="45" t="s">
        <v>914</v>
      </c>
      <c r="C445" s="46">
        <v>1</v>
      </c>
      <c r="D445" s="54" t="s">
        <v>28</v>
      </c>
      <c r="E445" s="58" t="s">
        <v>913</v>
      </c>
      <c r="F445" s="48"/>
      <c r="G445" s="123"/>
      <c r="H445" s="50">
        <v>55</v>
      </c>
      <c r="I445" s="50"/>
      <c r="J445" s="50"/>
      <c r="K445" s="50"/>
      <c r="L445" s="43" t="s">
        <v>23</v>
      </c>
      <c r="M445" s="76" t="s">
        <v>23</v>
      </c>
      <c r="N445" s="52" t="s">
        <v>29</v>
      </c>
      <c r="O445" s="135" t="s">
        <v>30</v>
      </c>
      <c r="P445" s="41" t="s">
        <v>766</v>
      </c>
    </row>
    <row r="446" spans="1:16">
      <c r="A446" s="53" t="s">
        <v>915</v>
      </c>
      <c r="B446" s="45" t="s">
        <v>916</v>
      </c>
      <c r="C446" s="46">
        <v>1</v>
      </c>
      <c r="D446" s="54" t="s">
        <v>28</v>
      </c>
      <c r="E446" s="58" t="s">
        <v>915</v>
      </c>
      <c r="F446" s="48"/>
      <c r="G446" s="123"/>
      <c r="H446" s="50">
        <v>155</v>
      </c>
      <c r="I446" s="50"/>
      <c r="J446" s="50"/>
      <c r="K446" s="50"/>
      <c r="L446" s="43" t="s">
        <v>23</v>
      </c>
      <c r="M446" s="76" t="s">
        <v>23</v>
      </c>
      <c r="N446" s="52" t="s">
        <v>29</v>
      </c>
      <c r="O446" s="135" t="s">
        <v>30</v>
      </c>
      <c r="P446" s="41" t="s">
        <v>766</v>
      </c>
    </row>
    <row r="447" spans="1:16">
      <c r="A447" s="53" t="s">
        <v>917</v>
      </c>
      <c r="B447" s="45" t="s">
        <v>918</v>
      </c>
      <c r="C447" s="46">
        <v>1</v>
      </c>
      <c r="D447" s="54" t="s">
        <v>28</v>
      </c>
      <c r="E447" s="58" t="s">
        <v>917</v>
      </c>
      <c r="F447" s="48"/>
      <c r="G447" s="123"/>
      <c r="H447" s="50">
        <v>215</v>
      </c>
      <c r="I447" s="50"/>
      <c r="J447" s="50"/>
      <c r="K447" s="50"/>
      <c r="L447" s="43" t="s">
        <v>23</v>
      </c>
      <c r="M447" s="76" t="s">
        <v>23</v>
      </c>
      <c r="N447" s="52" t="s">
        <v>29</v>
      </c>
      <c r="O447" s="135" t="s">
        <v>30</v>
      </c>
      <c r="P447" s="41" t="s">
        <v>766</v>
      </c>
    </row>
    <row r="448" spans="1:16">
      <c r="A448" s="53" t="s">
        <v>919</v>
      </c>
      <c r="B448" s="45" t="s">
        <v>920</v>
      </c>
      <c r="C448" s="46">
        <v>1</v>
      </c>
      <c r="D448" s="54" t="s">
        <v>28</v>
      </c>
      <c r="E448" s="58" t="s">
        <v>919</v>
      </c>
      <c r="F448" s="48"/>
      <c r="G448" s="123"/>
      <c r="H448" s="50">
        <v>75</v>
      </c>
      <c r="I448" s="50"/>
      <c r="J448" s="50"/>
      <c r="K448" s="50"/>
      <c r="L448" s="43" t="s">
        <v>23</v>
      </c>
      <c r="M448" s="76" t="s">
        <v>23</v>
      </c>
      <c r="N448" s="52" t="s">
        <v>29</v>
      </c>
      <c r="O448" s="135" t="s">
        <v>30</v>
      </c>
      <c r="P448" s="41" t="s">
        <v>766</v>
      </c>
    </row>
    <row r="449" spans="1:16">
      <c r="A449" s="53" t="s">
        <v>921</v>
      </c>
      <c r="B449" s="45" t="s">
        <v>922</v>
      </c>
      <c r="C449" s="46">
        <v>1</v>
      </c>
      <c r="D449" s="54" t="s">
        <v>28</v>
      </c>
      <c r="E449" s="58" t="s">
        <v>921</v>
      </c>
      <c r="F449" s="48"/>
      <c r="G449" s="123"/>
      <c r="H449" s="50">
        <v>150</v>
      </c>
      <c r="I449" s="50"/>
      <c r="J449" s="50"/>
      <c r="K449" s="50"/>
      <c r="L449" s="43" t="s">
        <v>23</v>
      </c>
      <c r="M449" s="76" t="s">
        <v>23</v>
      </c>
      <c r="N449" s="52" t="s">
        <v>29</v>
      </c>
      <c r="O449" s="135" t="s">
        <v>30</v>
      </c>
      <c r="P449" s="41" t="s">
        <v>766</v>
      </c>
    </row>
    <row r="450" spans="1:16">
      <c r="A450" s="53" t="s">
        <v>923</v>
      </c>
      <c r="B450" s="69" t="s">
        <v>924</v>
      </c>
      <c r="C450" s="46">
        <v>1</v>
      </c>
      <c r="D450" s="54" t="s">
        <v>28</v>
      </c>
      <c r="E450" s="58" t="s">
        <v>923</v>
      </c>
      <c r="F450" s="48"/>
      <c r="G450" s="123"/>
      <c r="H450" s="50">
        <v>245</v>
      </c>
      <c r="I450" s="50"/>
      <c r="J450" s="50"/>
      <c r="K450" s="50"/>
      <c r="L450" s="43" t="s">
        <v>23</v>
      </c>
      <c r="M450" s="76" t="s">
        <v>23</v>
      </c>
      <c r="N450" s="52" t="s">
        <v>29</v>
      </c>
      <c r="O450" s="135" t="s">
        <v>30</v>
      </c>
      <c r="P450" s="41" t="s">
        <v>766</v>
      </c>
    </row>
    <row r="451" spans="1:16">
      <c r="A451" s="53" t="s">
        <v>925</v>
      </c>
      <c r="B451" s="45" t="s">
        <v>926</v>
      </c>
      <c r="C451" s="46">
        <v>1</v>
      </c>
      <c r="D451" s="54" t="s">
        <v>28</v>
      </c>
      <c r="E451" s="58" t="s">
        <v>925</v>
      </c>
      <c r="F451" s="48"/>
      <c r="G451" s="123"/>
      <c r="H451" s="50">
        <v>115</v>
      </c>
      <c r="I451" s="50"/>
      <c r="J451" s="50"/>
      <c r="K451" s="50"/>
      <c r="L451" s="43" t="s">
        <v>23</v>
      </c>
      <c r="M451" s="76" t="s">
        <v>23</v>
      </c>
      <c r="N451" s="52" t="s">
        <v>29</v>
      </c>
      <c r="O451" s="135" t="s">
        <v>30</v>
      </c>
      <c r="P451" s="41" t="s">
        <v>766</v>
      </c>
    </row>
    <row r="452" spans="1:16">
      <c r="A452" s="53" t="s">
        <v>927</v>
      </c>
      <c r="B452" s="45" t="s">
        <v>928</v>
      </c>
      <c r="C452" s="46">
        <v>1</v>
      </c>
      <c r="D452" s="54" t="s">
        <v>28</v>
      </c>
      <c r="E452" s="58" t="s">
        <v>927</v>
      </c>
      <c r="F452" s="48"/>
      <c r="G452" s="123"/>
      <c r="H452" s="50">
        <v>260</v>
      </c>
      <c r="I452" s="50"/>
      <c r="J452" s="50"/>
      <c r="K452" s="50"/>
      <c r="L452" s="43" t="s">
        <v>23</v>
      </c>
      <c r="M452" s="76" t="s">
        <v>23</v>
      </c>
      <c r="N452" s="52" t="s">
        <v>29</v>
      </c>
      <c r="O452" s="135" t="s">
        <v>30</v>
      </c>
      <c r="P452" s="41" t="s">
        <v>766</v>
      </c>
    </row>
    <row r="453" spans="1:16">
      <c r="A453" s="53" t="s">
        <v>929</v>
      </c>
      <c r="B453" s="45" t="s">
        <v>930</v>
      </c>
      <c r="C453" s="46">
        <v>1</v>
      </c>
      <c r="D453" s="54" t="s">
        <v>28</v>
      </c>
      <c r="E453" s="58" t="s">
        <v>929</v>
      </c>
      <c r="F453" s="48"/>
      <c r="G453" s="123"/>
      <c r="H453" s="50">
        <v>365</v>
      </c>
      <c r="I453" s="50"/>
      <c r="J453" s="50"/>
      <c r="K453" s="50"/>
      <c r="L453" s="43" t="s">
        <v>23</v>
      </c>
      <c r="M453" s="76" t="s">
        <v>23</v>
      </c>
      <c r="N453" s="52" t="s">
        <v>29</v>
      </c>
      <c r="O453" s="135" t="s">
        <v>30</v>
      </c>
      <c r="P453" s="41" t="s">
        <v>766</v>
      </c>
    </row>
    <row r="454" spans="1:16">
      <c r="A454" s="53" t="s">
        <v>931</v>
      </c>
      <c r="B454" s="45" t="s">
        <v>932</v>
      </c>
      <c r="C454" s="46">
        <v>1</v>
      </c>
      <c r="D454" s="54" t="s">
        <v>28</v>
      </c>
      <c r="E454" s="58" t="s">
        <v>931</v>
      </c>
      <c r="F454" s="48"/>
      <c r="G454" s="123"/>
      <c r="H454" s="50">
        <v>120</v>
      </c>
      <c r="I454" s="50"/>
      <c r="J454" s="50"/>
      <c r="K454" s="50"/>
      <c r="L454" s="43" t="s">
        <v>23</v>
      </c>
      <c r="M454" s="76" t="s">
        <v>23</v>
      </c>
      <c r="N454" s="52" t="s">
        <v>29</v>
      </c>
      <c r="O454" s="135" t="s">
        <v>30</v>
      </c>
      <c r="P454" s="41" t="s">
        <v>31</v>
      </c>
    </row>
    <row r="455" spans="1:16">
      <c r="A455" s="53" t="s">
        <v>933</v>
      </c>
      <c r="B455" s="45" t="s">
        <v>934</v>
      </c>
      <c r="C455" s="46">
        <v>1</v>
      </c>
      <c r="D455" s="54" t="s">
        <v>28</v>
      </c>
      <c r="E455" s="58" t="s">
        <v>933</v>
      </c>
      <c r="F455" s="48"/>
      <c r="G455" s="123"/>
      <c r="H455" s="50">
        <v>210</v>
      </c>
      <c r="I455" s="50"/>
      <c r="J455" s="50"/>
      <c r="K455" s="50"/>
      <c r="L455" s="43" t="s">
        <v>23</v>
      </c>
      <c r="M455" s="76" t="s">
        <v>23</v>
      </c>
      <c r="N455" s="52" t="s">
        <v>29</v>
      </c>
      <c r="O455" s="135" t="s">
        <v>30</v>
      </c>
      <c r="P455" s="41" t="s">
        <v>31</v>
      </c>
    </row>
    <row r="456" spans="1:16">
      <c r="A456" s="53" t="s">
        <v>935</v>
      </c>
      <c r="B456" s="45" t="s">
        <v>936</v>
      </c>
      <c r="C456" s="46">
        <v>1</v>
      </c>
      <c r="D456" s="54" t="s">
        <v>28</v>
      </c>
      <c r="E456" s="58" t="s">
        <v>935</v>
      </c>
      <c r="F456" s="48"/>
      <c r="G456" s="123"/>
      <c r="H456" s="50">
        <v>295</v>
      </c>
      <c r="I456" s="50"/>
      <c r="J456" s="50"/>
      <c r="K456" s="50"/>
      <c r="L456" s="43" t="s">
        <v>23</v>
      </c>
      <c r="M456" s="76" t="s">
        <v>23</v>
      </c>
      <c r="N456" s="52" t="s">
        <v>29</v>
      </c>
      <c r="O456" s="135" t="s">
        <v>30</v>
      </c>
      <c r="P456" s="41" t="s">
        <v>31</v>
      </c>
    </row>
    <row r="457" spans="1:16">
      <c r="A457" s="83" t="s">
        <v>937</v>
      </c>
      <c r="B457" s="84" t="s">
        <v>938</v>
      </c>
      <c r="C457" s="86">
        <v>1</v>
      </c>
      <c r="D457" s="87" t="s">
        <v>21</v>
      </c>
      <c r="E457" s="129" t="s">
        <v>937</v>
      </c>
      <c r="F457" s="88">
        <v>1249.166667</v>
      </c>
      <c r="G457" s="124">
        <f>rv_im21_hg</f>
        <v>0.15</v>
      </c>
      <c r="H457" s="89">
        <f t="shared" ref="H457:H487" si="63">F457-(F457*G457)</f>
        <v>1061.79166695</v>
      </c>
      <c r="I457" s="89" t="s">
        <v>882</v>
      </c>
      <c r="J457" s="89" t="e">
        <f>im21_3pl</f>
        <v>#REF!</v>
      </c>
      <c r="K457" s="89" t="e">
        <f>H457+J457</f>
        <v>#REF!</v>
      </c>
      <c r="L457" s="43" t="s">
        <v>23</v>
      </c>
      <c r="M457" s="76">
        <v>1.42</v>
      </c>
      <c r="N457" s="52" t="s">
        <v>939</v>
      </c>
      <c r="O457" s="135" t="s">
        <v>763</v>
      </c>
      <c r="P457" s="41" t="s">
        <v>764</v>
      </c>
    </row>
    <row r="458" spans="1:16">
      <c r="A458" s="53" t="s">
        <v>940</v>
      </c>
      <c r="B458" s="45" t="s">
        <v>941</v>
      </c>
      <c r="C458" s="46">
        <v>1</v>
      </c>
      <c r="D458" s="54" t="s">
        <v>21</v>
      </c>
      <c r="E458" s="58" t="s">
        <v>23</v>
      </c>
      <c r="F458" s="48">
        <v>300</v>
      </c>
      <c r="G458" s="123">
        <f t="shared" ref="G458:G469" si="64">rv_im21_hg_cto</f>
        <v>0.12</v>
      </c>
      <c r="H458" s="50">
        <f t="shared" si="63"/>
        <v>264</v>
      </c>
      <c r="I458" s="50"/>
      <c r="J458" s="50"/>
      <c r="K458" s="50"/>
      <c r="L458" s="43" t="s">
        <v>23</v>
      </c>
      <c r="M458" s="76" t="s">
        <v>23</v>
      </c>
      <c r="N458" s="52" t="s">
        <v>939</v>
      </c>
      <c r="O458" s="135" t="s">
        <v>763</v>
      </c>
      <c r="P458" s="41" t="s">
        <v>34</v>
      </c>
    </row>
    <row r="459" spans="1:16">
      <c r="A459" s="53" t="s">
        <v>942</v>
      </c>
      <c r="B459" s="45" t="s">
        <v>943</v>
      </c>
      <c r="C459" s="46">
        <v>1</v>
      </c>
      <c r="D459" s="54" t="s">
        <v>21</v>
      </c>
      <c r="E459" s="58" t="s">
        <v>23</v>
      </c>
      <c r="F459" s="48">
        <v>200</v>
      </c>
      <c r="G459" s="123">
        <f t="shared" si="64"/>
        <v>0.12</v>
      </c>
      <c r="H459" s="50">
        <f t="shared" si="63"/>
        <v>176</v>
      </c>
      <c r="I459" s="50"/>
      <c r="J459" s="50"/>
      <c r="K459" s="50"/>
      <c r="L459" s="43" t="s">
        <v>23</v>
      </c>
      <c r="M459" s="76" t="s">
        <v>23</v>
      </c>
      <c r="N459" s="52" t="s">
        <v>939</v>
      </c>
      <c r="O459" s="135" t="s">
        <v>763</v>
      </c>
      <c r="P459" s="41" t="s">
        <v>34</v>
      </c>
    </row>
    <row r="460" spans="1:16">
      <c r="A460" s="53" t="s">
        <v>944</v>
      </c>
      <c r="B460" s="45" t="s">
        <v>945</v>
      </c>
      <c r="C460" s="46">
        <v>1</v>
      </c>
      <c r="D460" s="54" t="s">
        <v>21</v>
      </c>
      <c r="E460" s="58" t="s">
        <v>23</v>
      </c>
      <c r="F460" s="48">
        <v>600</v>
      </c>
      <c r="G460" s="123">
        <f t="shared" si="64"/>
        <v>0.12</v>
      </c>
      <c r="H460" s="50">
        <f t="shared" ref="H460" si="65">F460-(F460*G460)</f>
        <v>528</v>
      </c>
      <c r="I460" s="50"/>
      <c r="J460" s="50"/>
      <c r="K460" s="50"/>
      <c r="L460" s="43" t="s">
        <v>23</v>
      </c>
      <c r="M460" s="76" t="s">
        <v>23</v>
      </c>
      <c r="N460" s="52" t="s">
        <v>939</v>
      </c>
      <c r="O460" s="135" t="s">
        <v>763</v>
      </c>
      <c r="P460" s="41" t="s">
        <v>34</v>
      </c>
    </row>
    <row r="461" spans="1:16">
      <c r="A461" s="53" t="s">
        <v>946</v>
      </c>
      <c r="B461" s="45" t="s">
        <v>947</v>
      </c>
      <c r="C461" s="46">
        <v>1</v>
      </c>
      <c r="D461" s="54" t="s">
        <v>21</v>
      </c>
      <c r="E461" s="58" t="s">
        <v>23</v>
      </c>
      <c r="F461" s="48">
        <v>100</v>
      </c>
      <c r="G461" s="123">
        <f t="shared" si="64"/>
        <v>0.12</v>
      </c>
      <c r="H461" s="50">
        <f t="shared" si="63"/>
        <v>88</v>
      </c>
      <c r="I461" s="50"/>
      <c r="J461" s="50"/>
      <c r="K461" s="50"/>
      <c r="L461" s="43" t="s">
        <v>23</v>
      </c>
      <c r="M461" s="76" t="s">
        <v>23</v>
      </c>
      <c r="N461" s="52" t="s">
        <v>939</v>
      </c>
      <c r="O461" s="135" t="s">
        <v>763</v>
      </c>
      <c r="P461" s="41" t="s">
        <v>34</v>
      </c>
    </row>
    <row r="462" spans="1:16">
      <c r="A462" s="53" t="s">
        <v>948</v>
      </c>
      <c r="B462" s="45" t="s">
        <v>949</v>
      </c>
      <c r="C462" s="46">
        <v>1</v>
      </c>
      <c r="D462" s="54" t="s">
        <v>21</v>
      </c>
      <c r="E462" s="58" t="s">
        <v>23</v>
      </c>
      <c r="F462" s="48">
        <v>200</v>
      </c>
      <c r="G462" s="123">
        <f t="shared" si="64"/>
        <v>0.12</v>
      </c>
      <c r="H462" s="50">
        <f t="shared" si="63"/>
        <v>176</v>
      </c>
      <c r="I462" s="50"/>
      <c r="J462" s="50"/>
      <c r="K462" s="50"/>
      <c r="L462" s="43" t="s">
        <v>23</v>
      </c>
      <c r="M462" s="76" t="s">
        <v>23</v>
      </c>
      <c r="N462" s="52" t="s">
        <v>939</v>
      </c>
      <c r="O462" s="135" t="s">
        <v>763</v>
      </c>
      <c r="P462" s="41" t="s">
        <v>34</v>
      </c>
    </row>
    <row r="463" spans="1:16">
      <c r="A463" s="53" t="s">
        <v>950</v>
      </c>
      <c r="B463" s="45" t="s">
        <v>951</v>
      </c>
      <c r="C463" s="46">
        <v>1</v>
      </c>
      <c r="D463" s="54" t="s">
        <v>21</v>
      </c>
      <c r="E463" s="58" t="s">
        <v>23</v>
      </c>
      <c r="F463" s="48">
        <v>400</v>
      </c>
      <c r="G463" s="123">
        <f t="shared" si="64"/>
        <v>0.12</v>
      </c>
      <c r="H463" s="50">
        <f t="shared" si="63"/>
        <v>352</v>
      </c>
      <c r="I463" s="50"/>
      <c r="J463" s="50"/>
      <c r="K463" s="50"/>
      <c r="L463" s="43" t="s">
        <v>23</v>
      </c>
      <c r="M463" s="76" t="s">
        <v>23</v>
      </c>
      <c r="N463" s="52" t="s">
        <v>939</v>
      </c>
      <c r="O463" s="135" t="s">
        <v>763</v>
      </c>
      <c r="P463" s="41" t="s">
        <v>34</v>
      </c>
    </row>
    <row r="464" spans="1:16">
      <c r="A464" s="53" t="s">
        <v>952</v>
      </c>
      <c r="B464" s="45" t="s">
        <v>953</v>
      </c>
      <c r="C464" s="46">
        <v>1</v>
      </c>
      <c r="D464" s="54" t="s">
        <v>21</v>
      </c>
      <c r="E464" s="58" t="s">
        <v>23</v>
      </c>
      <c r="F464" s="48">
        <v>800</v>
      </c>
      <c r="G464" s="123">
        <f t="shared" si="64"/>
        <v>0.12</v>
      </c>
      <c r="H464" s="50">
        <f t="shared" ref="H464" si="66">F464-(F464*G464)</f>
        <v>704</v>
      </c>
      <c r="I464" s="50"/>
      <c r="J464" s="50"/>
      <c r="K464" s="50"/>
      <c r="L464" s="43" t="s">
        <v>23</v>
      </c>
      <c r="M464" s="76" t="s">
        <v>23</v>
      </c>
      <c r="N464" s="52" t="s">
        <v>939</v>
      </c>
      <c r="O464" s="135" t="s">
        <v>763</v>
      </c>
      <c r="P464" s="41" t="s">
        <v>34</v>
      </c>
    </row>
    <row r="465" spans="1:16">
      <c r="A465" s="53" t="s">
        <v>954</v>
      </c>
      <c r="B465" s="45" t="s">
        <v>955</v>
      </c>
      <c r="C465" s="46">
        <v>1</v>
      </c>
      <c r="D465" s="54" t="s">
        <v>21</v>
      </c>
      <c r="E465" s="58" t="s">
        <v>23</v>
      </c>
      <c r="F465" s="48">
        <v>53.33</v>
      </c>
      <c r="G465" s="123">
        <f t="shared" si="64"/>
        <v>0.12</v>
      </c>
      <c r="H465" s="50">
        <f t="shared" si="63"/>
        <v>46.930399999999999</v>
      </c>
      <c r="I465" s="50"/>
      <c r="J465" s="50"/>
      <c r="K465" s="50"/>
      <c r="L465" s="43"/>
      <c r="M465" s="76"/>
      <c r="N465" s="52" t="s">
        <v>939</v>
      </c>
      <c r="O465" s="135" t="s">
        <v>763</v>
      </c>
      <c r="P465" s="41" t="s">
        <v>34</v>
      </c>
    </row>
    <row r="466" spans="1:16">
      <c r="A466" s="53" t="s">
        <v>956</v>
      </c>
      <c r="B466" s="45" t="s">
        <v>957</v>
      </c>
      <c r="C466" s="46">
        <v>1</v>
      </c>
      <c r="D466" s="54" t="s">
        <v>21</v>
      </c>
      <c r="E466" s="58" t="s">
        <v>23</v>
      </c>
      <c r="F466" s="48">
        <v>124.16666669999999</v>
      </c>
      <c r="G466" s="123">
        <f t="shared" si="64"/>
        <v>0.12</v>
      </c>
      <c r="H466" s="50">
        <f t="shared" si="63"/>
        <v>109.26666669599999</v>
      </c>
      <c r="I466" s="50"/>
      <c r="J466" s="50"/>
      <c r="K466" s="50"/>
      <c r="L466" s="43"/>
      <c r="M466" s="76"/>
      <c r="N466" s="52" t="s">
        <v>939</v>
      </c>
      <c r="O466" s="135" t="s">
        <v>763</v>
      </c>
      <c r="P466" s="41" t="s">
        <v>34</v>
      </c>
    </row>
    <row r="467" spans="1:16">
      <c r="A467" s="53" t="s">
        <v>958</v>
      </c>
      <c r="B467" s="45" t="s">
        <v>959</v>
      </c>
      <c r="C467" s="46">
        <v>1</v>
      </c>
      <c r="D467" s="54" t="s">
        <v>21</v>
      </c>
      <c r="E467" s="58" t="s">
        <v>23</v>
      </c>
      <c r="F467" s="48">
        <v>41.66</v>
      </c>
      <c r="G467" s="123">
        <f t="shared" si="64"/>
        <v>0.12</v>
      </c>
      <c r="H467" s="50">
        <f t="shared" si="63"/>
        <v>36.660799999999995</v>
      </c>
      <c r="I467" s="50"/>
      <c r="J467" s="50"/>
      <c r="K467" s="50"/>
      <c r="L467" s="43"/>
      <c r="M467" s="76"/>
      <c r="N467" s="52" t="s">
        <v>939</v>
      </c>
      <c r="O467" s="135" t="s">
        <v>763</v>
      </c>
      <c r="P467" s="41" t="s">
        <v>34</v>
      </c>
    </row>
    <row r="468" spans="1:16">
      <c r="A468" s="53" t="s">
        <v>960</v>
      </c>
      <c r="B468" s="45" t="s">
        <v>961</v>
      </c>
      <c r="C468" s="46">
        <v>1</v>
      </c>
      <c r="D468" s="54" t="s">
        <v>21</v>
      </c>
      <c r="E468" s="58" t="s">
        <v>23</v>
      </c>
      <c r="F468" s="48">
        <v>41.66</v>
      </c>
      <c r="G468" s="123">
        <f t="shared" si="64"/>
        <v>0.12</v>
      </c>
      <c r="H468" s="50">
        <f t="shared" si="63"/>
        <v>36.660799999999995</v>
      </c>
      <c r="I468" s="50"/>
      <c r="J468" s="50"/>
      <c r="K468" s="50"/>
      <c r="L468" s="43"/>
      <c r="M468" s="76"/>
      <c r="N468" s="52" t="s">
        <v>939</v>
      </c>
      <c r="O468" s="135" t="s">
        <v>763</v>
      </c>
      <c r="P468" s="41" t="s">
        <v>34</v>
      </c>
    </row>
    <row r="469" spans="1:16">
      <c r="A469" s="53" t="s">
        <v>962</v>
      </c>
      <c r="B469" s="45" t="s">
        <v>963</v>
      </c>
      <c r="C469" s="46">
        <v>1</v>
      </c>
      <c r="D469" s="54" t="s">
        <v>21</v>
      </c>
      <c r="E469" s="58" t="s">
        <v>23</v>
      </c>
      <c r="F469" s="48">
        <v>41.66</v>
      </c>
      <c r="G469" s="123">
        <f t="shared" si="64"/>
        <v>0.12</v>
      </c>
      <c r="H469" s="50">
        <f t="shared" si="63"/>
        <v>36.660799999999995</v>
      </c>
      <c r="I469" s="50"/>
      <c r="J469" s="50"/>
      <c r="K469" s="50"/>
      <c r="L469" s="43"/>
      <c r="M469" s="76"/>
      <c r="N469" s="52" t="s">
        <v>939</v>
      </c>
      <c r="O469" s="135" t="s">
        <v>763</v>
      </c>
      <c r="P469" s="41" t="s">
        <v>34</v>
      </c>
    </row>
    <row r="470" spans="1:16">
      <c r="A470" s="53" t="s">
        <v>964</v>
      </c>
      <c r="B470" s="45" t="s">
        <v>965</v>
      </c>
      <c r="C470" s="46">
        <v>1</v>
      </c>
      <c r="D470" s="54" t="s">
        <v>21</v>
      </c>
      <c r="E470" s="58" t="s">
        <v>23</v>
      </c>
      <c r="F470" s="48"/>
      <c r="G470" s="123"/>
      <c r="H470" s="50">
        <f t="shared" si="63"/>
        <v>0</v>
      </c>
      <c r="I470" s="50"/>
      <c r="J470" s="50"/>
      <c r="K470" s="50"/>
      <c r="L470" s="43"/>
      <c r="M470" s="76"/>
      <c r="N470" s="52" t="s">
        <v>939</v>
      </c>
      <c r="O470" s="135" t="s">
        <v>763</v>
      </c>
      <c r="P470" s="41" t="s">
        <v>34</v>
      </c>
    </row>
    <row r="471" spans="1:16">
      <c r="A471" s="53" t="s">
        <v>966</v>
      </c>
      <c r="B471" s="45" t="s">
        <v>967</v>
      </c>
      <c r="C471" s="46">
        <v>1</v>
      </c>
      <c r="D471" s="54" t="s">
        <v>21</v>
      </c>
      <c r="E471" s="58" t="s">
        <v>23</v>
      </c>
      <c r="F471" s="48"/>
      <c r="G471" s="123"/>
      <c r="H471" s="50">
        <f t="shared" si="63"/>
        <v>0</v>
      </c>
      <c r="I471" s="50"/>
      <c r="J471" s="50"/>
      <c r="K471" s="50"/>
      <c r="L471" s="43"/>
      <c r="M471" s="76"/>
      <c r="N471" s="52" t="s">
        <v>939</v>
      </c>
      <c r="O471" s="135" t="s">
        <v>763</v>
      </c>
      <c r="P471" s="41" t="s">
        <v>34</v>
      </c>
    </row>
    <row r="472" spans="1:16">
      <c r="A472" s="83" t="s">
        <v>968</v>
      </c>
      <c r="B472" s="84" t="s">
        <v>969</v>
      </c>
      <c r="C472" s="86">
        <v>1</v>
      </c>
      <c r="D472" s="87" t="s">
        <v>21</v>
      </c>
      <c r="E472" s="129" t="s">
        <v>968</v>
      </c>
      <c r="F472" s="88">
        <v>1415.83</v>
      </c>
      <c r="G472" s="124">
        <f>rv_im21_hg</f>
        <v>0.15</v>
      </c>
      <c r="H472" s="89">
        <f t="shared" si="63"/>
        <v>1203.4555</v>
      </c>
      <c r="I472" s="89" t="s">
        <v>882</v>
      </c>
      <c r="J472" s="89" t="e">
        <f>im21_3pl</f>
        <v>#REF!</v>
      </c>
      <c r="K472" s="89" t="e">
        <f>H472+J472</f>
        <v>#REF!</v>
      </c>
      <c r="L472" s="43" t="s">
        <v>23</v>
      </c>
      <c r="M472" s="76">
        <v>1.42</v>
      </c>
      <c r="N472" s="52" t="s">
        <v>970</v>
      </c>
      <c r="O472" s="135" t="s">
        <v>763</v>
      </c>
      <c r="P472" s="41" t="s">
        <v>764</v>
      </c>
    </row>
    <row r="473" spans="1:16">
      <c r="A473" s="53" t="s">
        <v>971</v>
      </c>
      <c r="B473" s="45" t="s">
        <v>972</v>
      </c>
      <c r="C473" s="46">
        <v>1</v>
      </c>
      <c r="D473" s="54" t="s">
        <v>21</v>
      </c>
      <c r="E473" s="58" t="s">
        <v>23</v>
      </c>
      <c r="F473" s="48">
        <v>200</v>
      </c>
      <c r="G473" s="123">
        <f t="shared" ref="G473:G484" si="67">rv_im21_hg_cto</f>
        <v>0.12</v>
      </c>
      <c r="H473" s="50">
        <f t="shared" si="63"/>
        <v>176</v>
      </c>
      <c r="I473" s="50"/>
      <c r="J473" s="50"/>
      <c r="K473" s="50"/>
      <c r="L473" s="43" t="s">
        <v>23</v>
      </c>
      <c r="M473" s="76" t="s">
        <v>23</v>
      </c>
      <c r="N473" s="52" t="s">
        <v>970</v>
      </c>
      <c r="O473" s="135" t="s">
        <v>763</v>
      </c>
      <c r="P473" s="41" t="s">
        <v>34</v>
      </c>
    </row>
    <row r="474" spans="1:16">
      <c r="A474" s="53" t="s">
        <v>973</v>
      </c>
      <c r="B474" s="45" t="s">
        <v>974</v>
      </c>
      <c r="C474" s="46">
        <v>1</v>
      </c>
      <c r="D474" s="54" t="s">
        <v>21</v>
      </c>
      <c r="E474" s="58" t="s">
        <v>23</v>
      </c>
      <c r="F474" s="48">
        <v>200</v>
      </c>
      <c r="G474" s="123">
        <f t="shared" si="67"/>
        <v>0.12</v>
      </c>
      <c r="H474" s="50">
        <f t="shared" si="63"/>
        <v>176</v>
      </c>
      <c r="I474" s="50"/>
      <c r="J474" s="50"/>
      <c r="K474" s="50"/>
      <c r="L474" s="43" t="s">
        <v>23</v>
      </c>
      <c r="M474" s="76" t="s">
        <v>23</v>
      </c>
      <c r="N474" s="52" t="s">
        <v>970</v>
      </c>
      <c r="O474" s="135" t="s">
        <v>763</v>
      </c>
      <c r="P474" s="41" t="s">
        <v>34</v>
      </c>
    </row>
    <row r="475" spans="1:16">
      <c r="A475" s="53" t="s">
        <v>975</v>
      </c>
      <c r="B475" s="45" t="s">
        <v>976</v>
      </c>
      <c r="C475" s="46">
        <v>1</v>
      </c>
      <c r="D475" s="54" t="s">
        <v>21</v>
      </c>
      <c r="E475" s="58" t="s">
        <v>23</v>
      </c>
      <c r="F475" s="48">
        <v>600</v>
      </c>
      <c r="G475" s="123">
        <f t="shared" si="67"/>
        <v>0.12</v>
      </c>
      <c r="H475" s="50">
        <f t="shared" si="63"/>
        <v>528</v>
      </c>
      <c r="I475" s="50"/>
      <c r="J475" s="50"/>
      <c r="K475" s="50"/>
      <c r="L475" s="43" t="s">
        <v>23</v>
      </c>
      <c r="M475" s="76" t="s">
        <v>23</v>
      </c>
      <c r="N475" s="52" t="s">
        <v>970</v>
      </c>
      <c r="O475" s="135" t="s">
        <v>763</v>
      </c>
      <c r="P475" s="41" t="s">
        <v>34</v>
      </c>
    </row>
    <row r="476" spans="1:16">
      <c r="A476" s="53" t="s">
        <v>977</v>
      </c>
      <c r="B476" s="45" t="s">
        <v>978</v>
      </c>
      <c r="C476" s="46">
        <v>1</v>
      </c>
      <c r="D476" s="54" t="s">
        <v>21</v>
      </c>
      <c r="E476" s="58" t="s">
        <v>23</v>
      </c>
      <c r="F476" s="48">
        <v>350</v>
      </c>
      <c r="G476" s="123">
        <f t="shared" si="67"/>
        <v>0.12</v>
      </c>
      <c r="H476" s="50">
        <f t="shared" ref="H476" si="68">F476-(F476*G476)</f>
        <v>308</v>
      </c>
      <c r="I476" s="50"/>
      <c r="J476" s="50"/>
      <c r="K476" s="50"/>
      <c r="L476" s="43" t="s">
        <v>23</v>
      </c>
      <c r="M476" s="76" t="s">
        <v>23</v>
      </c>
      <c r="N476" s="52" t="s">
        <v>970</v>
      </c>
      <c r="O476" s="135" t="s">
        <v>763</v>
      </c>
      <c r="P476" s="41" t="s">
        <v>34</v>
      </c>
    </row>
    <row r="477" spans="1:16">
      <c r="A477" s="53" t="s">
        <v>979</v>
      </c>
      <c r="B477" s="45" t="s">
        <v>980</v>
      </c>
      <c r="C477" s="46">
        <v>1</v>
      </c>
      <c r="D477" s="54" t="s">
        <v>21</v>
      </c>
      <c r="E477" s="58" t="s">
        <v>23</v>
      </c>
      <c r="F477" s="48">
        <v>100</v>
      </c>
      <c r="G477" s="123">
        <f t="shared" si="67"/>
        <v>0.12</v>
      </c>
      <c r="H477" s="50">
        <f t="shared" si="63"/>
        <v>88</v>
      </c>
      <c r="I477" s="50"/>
      <c r="J477" s="50"/>
      <c r="K477" s="50"/>
      <c r="L477" s="43" t="s">
        <v>23</v>
      </c>
      <c r="M477" s="76" t="s">
        <v>23</v>
      </c>
      <c r="N477" s="52" t="s">
        <v>970</v>
      </c>
      <c r="O477" s="135" t="s">
        <v>763</v>
      </c>
      <c r="P477" s="41" t="s">
        <v>34</v>
      </c>
    </row>
    <row r="478" spans="1:16">
      <c r="A478" s="53" t="s">
        <v>981</v>
      </c>
      <c r="B478" s="45" t="s">
        <v>982</v>
      </c>
      <c r="C478" s="46">
        <v>1</v>
      </c>
      <c r="D478" s="54" t="s">
        <v>21</v>
      </c>
      <c r="E478" s="58" t="s">
        <v>23</v>
      </c>
      <c r="F478" s="48">
        <v>300</v>
      </c>
      <c r="G478" s="123">
        <f t="shared" si="67"/>
        <v>0.12</v>
      </c>
      <c r="H478" s="50">
        <f t="shared" si="63"/>
        <v>264</v>
      </c>
      <c r="I478" s="50"/>
      <c r="J478" s="50"/>
      <c r="K478" s="50"/>
      <c r="L478" s="43" t="s">
        <v>23</v>
      </c>
      <c r="M478" s="76" t="s">
        <v>23</v>
      </c>
      <c r="N478" s="52" t="s">
        <v>970</v>
      </c>
      <c r="O478" s="135" t="s">
        <v>763</v>
      </c>
      <c r="P478" s="41" t="s">
        <v>34</v>
      </c>
    </row>
    <row r="479" spans="1:16">
      <c r="A479" s="53" t="s">
        <v>983</v>
      </c>
      <c r="B479" s="45" t="s">
        <v>984</v>
      </c>
      <c r="C479" s="46">
        <v>1</v>
      </c>
      <c r="D479" s="54" t="s">
        <v>21</v>
      </c>
      <c r="E479" s="58" t="s">
        <v>23</v>
      </c>
      <c r="F479" s="48">
        <v>700</v>
      </c>
      <c r="G479" s="123">
        <f t="shared" si="67"/>
        <v>0.12</v>
      </c>
      <c r="H479" s="50">
        <f t="shared" si="63"/>
        <v>616</v>
      </c>
      <c r="I479" s="50"/>
      <c r="J479" s="50"/>
      <c r="K479" s="50"/>
      <c r="L479" s="43" t="s">
        <v>23</v>
      </c>
      <c r="M479" s="76" t="s">
        <v>23</v>
      </c>
      <c r="N479" s="52" t="s">
        <v>970</v>
      </c>
      <c r="O479" s="135" t="s">
        <v>763</v>
      </c>
      <c r="P479" s="41" t="s">
        <v>34</v>
      </c>
    </row>
    <row r="480" spans="1:16">
      <c r="A480" s="53" t="s">
        <v>985</v>
      </c>
      <c r="B480" s="45" t="s">
        <v>986</v>
      </c>
      <c r="C480" s="46">
        <v>1</v>
      </c>
      <c r="D480" s="54" t="s">
        <v>21</v>
      </c>
      <c r="E480" s="58" t="s">
        <v>23</v>
      </c>
      <c r="F480" s="48">
        <v>53.33</v>
      </c>
      <c r="G480" s="123">
        <f t="shared" si="67"/>
        <v>0.12</v>
      </c>
      <c r="H480" s="50">
        <f t="shared" si="63"/>
        <v>46.930399999999999</v>
      </c>
      <c r="I480" s="50"/>
      <c r="J480" s="50"/>
      <c r="K480" s="50"/>
      <c r="L480" s="43"/>
      <c r="M480" s="76"/>
      <c r="N480" s="52" t="s">
        <v>970</v>
      </c>
      <c r="O480" s="135" t="s">
        <v>763</v>
      </c>
      <c r="P480" s="41" t="s">
        <v>34</v>
      </c>
    </row>
    <row r="481" spans="1:16">
      <c r="A481" s="53" t="s">
        <v>987</v>
      </c>
      <c r="B481" s="45" t="s">
        <v>988</v>
      </c>
      <c r="C481" s="46">
        <v>1</v>
      </c>
      <c r="D481" s="54" t="s">
        <v>21</v>
      </c>
      <c r="E481" s="58" t="s">
        <v>23</v>
      </c>
      <c r="F481" s="48">
        <v>124.16666669999999</v>
      </c>
      <c r="G481" s="123">
        <f t="shared" si="67"/>
        <v>0.12</v>
      </c>
      <c r="H481" s="50">
        <f t="shared" si="63"/>
        <v>109.26666669599999</v>
      </c>
      <c r="I481" s="50"/>
      <c r="J481" s="50"/>
      <c r="K481" s="50"/>
      <c r="L481" s="43"/>
      <c r="M481" s="76"/>
      <c r="N481" s="52" t="s">
        <v>970</v>
      </c>
      <c r="O481" s="135" t="s">
        <v>763</v>
      </c>
      <c r="P481" s="41" t="s">
        <v>34</v>
      </c>
    </row>
    <row r="482" spans="1:16">
      <c r="A482" s="53" t="s">
        <v>989</v>
      </c>
      <c r="B482" s="45" t="s">
        <v>990</v>
      </c>
      <c r="C482" s="46">
        <v>1</v>
      </c>
      <c r="D482" s="54" t="s">
        <v>21</v>
      </c>
      <c r="E482" s="58" t="s">
        <v>23</v>
      </c>
      <c r="F482" s="48">
        <v>41.66</v>
      </c>
      <c r="G482" s="123">
        <f t="shared" si="67"/>
        <v>0.12</v>
      </c>
      <c r="H482" s="50">
        <f t="shared" si="63"/>
        <v>36.660799999999995</v>
      </c>
      <c r="I482" s="50"/>
      <c r="J482" s="50"/>
      <c r="K482" s="50"/>
      <c r="L482" s="43"/>
      <c r="M482" s="76"/>
      <c r="N482" s="52" t="s">
        <v>970</v>
      </c>
      <c r="O482" s="135" t="s">
        <v>763</v>
      </c>
      <c r="P482" s="41" t="s">
        <v>34</v>
      </c>
    </row>
    <row r="483" spans="1:16">
      <c r="A483" s="53" t="s">
        <v>991</v>
      </c>
      <c r="B483" s="45" t="s">
        <v>992</v>
      </c>
      <c r="C483" s="46">
        <v>1</v>
      </c>
      <c r="D483" s="54" t="s">
        <v>21</v>
      </c>
      <c r="E483" s="58" t="s">
        <v>23</v>
      </c>
      <c r="F483" s="48">
        <v>41.66</v>
      </c>
      <c r="G483" s="123">
        <f t="shared" si="67"/>
        <v>0.12</v>
      </c>
      <c r="H483" s="50">
        <f t="shared" si="63"/>
        <v>36.660799999999995</v>
      </c>
      <c r="I483" s="50"/>
      <c r="J483" s="50"/>
      <c r="K483" s="50"/>
      <c r="L483" s="43"/>
      <c r="M483" s="76"/>
      <c r="N483" s="52" t="s">
        <v>970</v>
      </c>
      <c r="O483" s="135" t="s">
        <v>763</v>
      </c>
      <c r="P483" s="41" t="s">
        <v>34</v>
      </c>
    </row>
    <row r="484" spans="1:16">
      <c r="A484" s="53" t="s">
        <v>993</v>
      </c>
      <c r="B484" s="45" t="s">
        <v>994</v>
      </c>
      <c r="C484" s="46">
        <v>1</v>
      </c>
      <c r="D484" s="54" t="s">
        <v>21</v>
      </c>
      <c r="E484" s="58" t="s">
        <v>23</v>
      </c>
      <c r="F484" s="48">
        <v>41.66</v>
      </c>
      <c r="G484" s="123">
        <f t="shared" si="67"/>
        <v>0.12</v>
      </c>
      <c r="H484" s="50">
        <f t="shared" si="63"/>
        <v>36.660799999999995</v>
      </c>
      <c r="I484" s="50"/>
      <c r="J484" s="50"/>
      <c r="K484" s="50"/>
      <c r="L484" s="43"/>
      <c r="M484" s="76"/>
      <c r="N484" s="52" t="s">
        <v>970</v>
      </c>
      <c r="O484" s="135" t="s">
        <v>763</v>
      </c>
      <c r="P484" s="41" t="s">
        <v>34</v>
      </c>
    </row>
    <row r="485" spans="1:16">
      <c r="A485" s="53" t="s">
        <v>995</v>
      </c>
      <c r="B485" s="45" t="s">
        <v>996</v>
      </c>
      <c r="C485" s="46">
        <v>1</v>
      </c>
      <c r="D485" s="54" t="s">
        <v>21</v>
      </c>
      <c r="E485" s="58" t="s">
        <v>23</v>
      </c>
      <c r="F485" s="48"/>
      <c r="G485" s="123"/>
      <c r="H485" s="50">
        <f t="shared" si="63"/>
        <v>0</v>
      </c>
      <c r="I485" s="50"/>
      <c r="J485" s="50"/>
      <c r="K485" s="50"/>
      <c r="L485" s="43"/>
      <c r="M485" s="76"/>
      <c r="N485" s="52" t="s">
        <v>970</v>
      </c>
      <c r="O485" s="135" t="s">
        <v>763</v>
      </c>
      <c r="P485" s="41" t="s">
        <v>34</v>
      </c>
    </row>
    <row r="486" spans="1:16">
      <c r="A486" s="53" t="s">
        <v>997</v>
      </c>
      <c r="B486" s="45" t="s">
        <v>998</v>
      </c>
      <c r="C486" s="46">
        <v>1</v>
      </c>
      <c r="D486" s="54" t="s">
        <v>21</v>
      </c>
      <c r="E486" s="58" t="s">
        <v>23</v>
      </c>
      <c r="F486" s="48"/>
      <c r="G486" s="123"/>
      <c r="H486" s="50">
        <f t="shared" si="63"/>
        <v>0</v>
      </c>
      <c r="I486" s="50"/>
      <c r="J486" s="50"/>
      <c r="K486" s="50"/>
      <c r="L486" s="43"/>
      <c r="M486" s="76"/>
      <c r="N486" s="52" t="s">
        <v>970</v>
      </c>
      <c r="O486" s="135" t="s">
        <v>763</v>
      </c>
      <c r="P486" s="41" t="s">
        <v>34</v>
      </c>
    </row>
    <row r="487" spans="1:16">
      <c r="A487" s="83" t="s">
        <v>999</v>
      </c>
      <c r="B487" s="84" t="s">
        <v>1000</v>
      </c>
      <c r="C487" s="86">
        <v>1</v>
      </c>
      <c r="D487" s="87" t="s">
        <v>21</v>
      </c>
      <c r="E487" s="129" t="s">
        <v>999</v>
      </c>
      <c r="F487" s="88">
        <v>1749.17</v>
      </c>
      <c r="G487" s="124">
        <f>rv_im27_eg</f>
        <v>0.15</v>
      </c>
      <c r="H487" s="89">
        <f t="shared" si="63"/>
        <v>1486.7945</v>
      </c>
      <c r="I487" s="89" t="s">
        <v>1001</v>
      </c>
      <c r="J487" s="89" t="e">
        <f>im27_3pl</f>
        <v>#REF!</v>
      </c>
      <c r="K487" s="89" t="e">
        <f>H487+J487</f>
        <v>#REF!</v>
      </c>
      <c r="L487" s="43" t="s">
        <v>23</v>
      </c>
      <c r="M487" s="76">
        <v>2.5</v>
      </c>
      <c r="N487" s="52" t="s">
        <v>1002</v>
      </c>
      <c r="O487" s="135" t="s">
        <v>763</v>
      </c>
      <c r="P487" s="41" t="s">
        <v>764</v>
      </c>
    </row>
    <row r="488" spans="1:16">
      <c r="A488" s="35" t="s">
        <v>1001</v>
      </c>
      <c r="B488" s="36" t="s">
        <v>1003</v>
      </c>
      <c r="C488" s="37">
        <v>1</v>
      </c>
      <c r="D488" s="38" t="s">
        <v>28</v>
      </c>
      <c r="E488" s="130" t="s">
        <v>1001</v>
      </c>
      <c r="F488" s="39"/>
      <c r="G488" s="122"/>
      <c r="H488" s="42">
        <v>119</v>
      </c>
      <c r="I488" s="42"/>
      <c r="J488" s="42"/>
      <c r="K488" s="42"/>
      <c r="L488" s="43" t="s">
        <v>23</v>
      </c>
      <c r="M488" s="76" t="s">
        <v>23</v>
      </c>
      <c r="N488" s="52" t="s">
        <v>29</v>
      </c>
      <c r="O488" s="135" t="s">
        <v>30</v>
      </c>
      <c r="P488" s="41" t="s">
        <v>766</v>
      </c>
    </row>
    <row r="489" spans="1:16">
      <c r="A489" s="53" t="s">
        <v>1004</v>
      </c>
      <c r="B489" s="45" t="s">
        <v>1005</v>
      </c>
      <c r="C489" s="46">
        <v>1</v>
      </c>
      <c r="D489" s="54" t="s">
        <v>21</v>
      </c>
      <c r="E489" s="58" t="s">
        <v>23</v>
      </c>
      <c r="F489" s="48">
        <v>200</v>
      </c>
      <c r="G489" s="123">
        <f t="shared" ref="G489:G499" si="69">rv_im27_eg_cto</f>
        <v>0.12</v>
      </c>
      <c r="H489" s="50">
        <f t="shared" ref="H489" si="70">F489-(F489*G489)</f>
        <v>176</v>
      </c>
      <c r="I489" s="50"/>
      <c r="J489" s="50"/>
      <c r="K489" s="50"/>
      <c r="L489" s="43" t="s">
        <v>23</v>
      </c>
      <c r="M489" s="76" t="s">
        <v>23</v>
      </c>
      <c r="N489" s="52" t="s">
        <v>1002</v>
      </c>
      <c r="O489" s="135" t="s">
        <v>763</v>
      </c>
      <c r="P489" s="41" t="s">
        <v>34</v>
      </c>
    </row>
    <row r="490" spans="1:16">
      <c r="A490" s="53" t="s">
        <v>1006</v>
      </c>
      <c r="B490" s="45" t="s">
        <v>1007</v>
      </c>
      <c r="C490" s="46">
        <v>1</v>
      </c>
      <c r="D490" s="54" t="s">
        <v>21</v>
      </c>
      <c r="E490" s="58" t="s">
        <v>23</v>
      </c>
      <c r="F490" s="48">
        <v>600</v>
      </c>
      <c r="G490" s="123">
        <f t="shared" si="69"/>
        <v>0.12</v>
      </c>
      <c r="H490" s="50">
        <f t="shared" ref="H490:H501" si="71">F490-(F490*G490)</f>
        <v>528</v>
      </c>
      <c r="I490" s="50"/>
      <c r="J490" s="50"/>
      <c r="K490" s="50"/>
      <c r="L490" s="43" t="s">
        <v>23</v>
      </c>
      <c r="M490" s="76" t="s">
        <v>23</v>
      </c>
      <c r="N490" s="52" t="s">
        <v>1002</v>
      </c>
      <c r="O490" s="135" t="s">
        <v>763</v>
      </c>
      <c r="P490" s="41" t="s">
        <v>34</v>
      </c>
    </row>
    <row r="491" spans="1:16">
      <c r="A491" s="53" t="s">
        <v>1008</v>
      </c>
      <c r="B491" s="45" t="s">
        <v>1009</v>
      </c>
      <c r="C491" s="46">
        <v>1</v>
      </c>
      <c r="D491" s="54" t="s">
        <v>21</v>
      </c>
      <c r="E491" s="58" t="s">
        <v>23</v>
      </c>
      <c r="F491" s="48">
        <v>200</v>
      </c>
      <c r="G491" s="123">
        <f t="shared" si="69"/>
        <v>0.12</v>
      </c>
      <c r="H491" s="50">
        <f t="shared" si="71"/>
        <v>176</v>
      </c>
      <c r="I491" s="50"/>
      <c r="J491" s="50"/>
      <c r="K491" s="50"/>
      <c r="L491" s="43" t="s">
        <v>23</v>
      </c>
      <c r="M491" s="76" t="s">
        <v>23</v>
      </c>
      <c r="N491" s="52" t="s">
        <v>1002</v>
      </c>
      <c r="O491" s="135" t="s">
        <v>763</v>
      </c>
      <c r="P491" s="41" t="s">
        <v>34</v>
      </c>
    </row>
    <row r="492" spans="1:16">
      <c r="A492" s="53" t="s">
        <v>1010</v>
      </c>
      <c r="B492" s="45" t="s">
        <v>1011</v>
      </c>
      <c r="C492" s="46">
        <v>1</v>
      </c>
      <c r="D492" s="54" t="s">
        <v>21</v>
      </c>
      <c r="E492" s="58" t="s">
        <v>23</v>
      </c>
      <c r="F492" s="48">
        <v>100</v>
      </c>
      <c r="G492" s="123">
        <f t="shared" si="69"/>
        <v>0.12</v>
      </c>
      <c r="H492" s="50">
        <f t="shared" si="71"/>
        <v>88</v>
      </c>
      <c r="I492" s="50"/>
      <c r="J492" s="50"/>
      <c r="K492" s="50"/>
      <c r="L492" s="43" t="s">
        <v>23</v>
      </c>
      <c r="M492" s="76" t="s">
        <v>23</v>
      </c>
      <c r="N492" s="52" t="s">
        <v>1002</v>
      </c>
      <c r="O492" s="135" t="s">
        <v>763</v>
      </c>
      <c r="P492" s="41" t="s">
        <v>34</v>
      </c>
    </row>
    <row r="493" spans="1:16">
      <c r="A493" s="53" t="s">
        <v>1012</v>
      </c>
      <c r="B493" s="45" t="s">
        <v>1013</v>
      </c>
      <c r="C493" s="46">
        <v>1</v>
      </c>
      <c r="D493" s="54" t="s">
        <v>21</v>
      </c>
      <c r="E493" s="58" t="s">
        <v>23</v>
      </c>
      <c r="F493" s="48">
        <v>300</v>
      </c>
      <c r="G493" s="123">
        <f t="shared" si="69"/>
        <v>0.12</v>
      </c>
      <c r="H493" s="50">
        <f t="shared" si="71"/>
        <v>264</v>
      </c>
      <c r="I493" s="50"/>
      <c r="J493" s="50"/>
      <c r="K493" s="50"/>
      <c r="L493" s="43" t="s">
        <v>23</v>
      </c>
      <c r="M493" s="76" t="s">
        <v>23</v>
      </c>
      <c r="N493" s="52" t="s">
        <v>1002</v>
      </c>
      <c r="O493" s="135" t="s">
        <v>763</v>
      </c>
      <c r="P493" s="41" t="s">
        <v>34</v>
      </c>
    </row>
    <row r="494" spans="1:16">
      <c r="A494" s="53" t="s">
        <v>1014</v>
      </c>
      <c r="B494" s="45" t="s">
        <v>1015</v>
      </c>
      <c r="C494" s="46">
        <v>1</v>
      </c>
      <c r="D494" s="54" t="s">
        <v>21</v>
      </c>
      <c r="E494" s="58" t="s">
        <v>23</v>
      </c>
      <c r="F494" s="48">
        <v>700</v>
      </c>
      <c r="G494" s="123">
        <f t="shared" si="69"/>
        <v>0.12</v>
      </c>
      <c r="H494" s="50">
        <f t="shared" si="71"/>
        <v>616</v>
      </c>
      <c r="I494" s="50"/>
      <c r="J494" s="50"/>
      <c r="K494" s="50"/>
      <c r="L494" s="43" t="s">
        <v>23</v>
      </c>
      <c r="M494" s="76" t="s">
        <v>23</v>
      </c>
      <c r="N494" s="52" t="s">
        <v>1002</v>
      </c>
      <c r="O494" s="135" t="s">
        <v>763</v>
      </c>
      <c r="P494" s="41" t="s">
        <v>34</v>
      </c>
    </row>
    <row r="495" spans="1:16">
      <c r="A495" s="53" t="s">
        <v>1016</v>
      </c>
      <c r="B495" s="45" t="s">
        <v>1017</v>
      </c>
      <c r="C495" s="46">
        <v>1</v>
      </c>
      <c r="D495" s="54" t="s">
        <v>21</v>
      </c>
      <c r="E495" s="58" t="s">
        <v>23</v>
      </c>
      <c r="F495" s="48">
        <v>53.33</v>
      </c>
      <c r="G495" s="123">
        <f t="shared" si="69"/>
        <v>0.12</v>
      </c>
      <c r="H495" s="50">
        <f t="shared" si="71"/>
        <v>46.930399999999999</v>
      </c>
      <c r="I495" s="50"/>
      <c r="J495" s="50"/>
      <c r="K495" s="50"/>
      <c r="L495" s="43"/>
      <c r="M495" s="76"/>
      <c r="N495" s="52" t="s">
        <v>1002</v>
      </c>
      <c r="O495" s="135" t="s">
        <v>763</v>
      </c>
      <c r="P495" s="41" t="s">
        <v>34</v>
      </c>
    </row>
    <row r="496" spans="1:16">
      <c r="A496" s="53" t="s">
        <v>1018</v>
      </c>
      <c r="B496" s="45" t="s">
        <v>1019</v>
      </c>
      <c r="C496" s="46">
        <v>1</v>
      </c>
      <c r="D496" s="54" t="s">
        <v>21</v>
      </c>
      <c r="E496" s="58" t="s">
        <v>23</v>
      </c>
      <c r="F496" s="48">
        <v>124.16666669999999</v>
      </c>
      <c r="G496" s="123">
        <f t="shared" si="69"/>
        <v>0.12</v>
      </c>
      <c r="H496" s="50">
        <f t="shared" si="71"/>
        <v>109.26666669599999</v>
      </c>
      <c r="I496" s="50"/>
      <c r="J496" s="50"/>
      <c r="K496" s="50"/>
      <c r="L496" s="43"/>
      <c r="M496" s="76"/>
      <c r="N496" s="52" t="s">
        <v>1002</v>
      </c>
      <c r="O496" s="135" t="s">
        <v>763</v>
      </c>
      <c r="P496" s="41" t="s">
        <v>34</v>
      </c>
    </row>
    <row r="497" spans="1:16">
      <c r="A497" s="53" t="s">
        <v>1020</v>
      </c>
      <c r="B497" s="45" t="s">
        <v>1021</v>
      </c>
      <c r="C497" s="46">
        <v>1</v>
      </c>
      <c r="D497" s="54" t="s">
        <v>21</v>
      </c>
      <c r="E497" s="58" t="s">
        <v>23</v>
      </c>
      <c r="F497" s="48">
        <v>41.66</v>
      </c>
      <c r="G497" s="123">
        <f t="shared" si="69"/>
        <v>0.12</v>
      </c>
      <c r="H497" s="50">
        <f t="shared" si="71"/>
        <v>36.660799999999995</v>
      </c>
      <c r="I497" s="50"/>
      <c r="J497" s="50"/>
      <c r="K497" s="50"/>
      <c r="L497" s="43"/>
      <c r="M497" s="76"/>
      <c r="N497" s="52" t="s">
        <v>1002</v>
      </c>
      <c r="O497" s="135" t="s">
        <v>763</v>
      </c>
      <c r="P497" s="41" t="s">
        <v>34</v>
      </c>
    </row>
    <row r="498" spans="1:16">
      <c r="A498" s="53" t="s">
        <v>1022</v>
      </c>
      <c r="B498" s="45" t="s">
        <v>1023</v>
      </c>
      <c r="C498" s="46">
        <v>1</v>
      </c>
      <c r="D498" s="54" t="s">
        <v>21</v>
      </c>
      <c r="E498" s="58" t="s">
        <v>23</v>
      </c>
      <c r="F498" s="48">
        <v>41.66</v>
      </c>
      <c r="G498" s="123">
        <f t="shared" si="69"/>
        <v>0.12</v>
      </c>
      <c r="H498" s="50">
        <f t="shared" si="71"/>
        <v>36.660799999999995</v>
      </c>
      <c r="I498" s="50"/>
      <c r="J498" s="50"/>
      <c r="K498" s="50"/>
      <c r="L498" s="43"/>
      <c r="M498" s="76"/>
      <c r="N498" s="52" t="s">
        <v>1002</v>
      </c>
      <c r="O498" s="135" t="s">
        <v>763</v>
      </c>
      <c r="P498" s="41" t="s">
        <v>34</v>
      </c>
    </row>
    <row r="499" spans="1:16">
      <c r="A499" s="53" t="s">
        <v>1024</v>
      </c>
      <c r="B499" s="45" t="s">
        <v>1025</v>
      </c>
      <c r="C499" s="46">
        <v>1</v>
      </c>
      <c r="D499" s="54" t="s">
        <v>21</v>
      </c>
      <c r="E499" s="58" t="s">
        <v>23</v>
      </c>
      <c r="F499" s="48">
        <v>41.66</v>
      </c>
      <c r="G499" s="123">
        <f t="shared" si="69"/>
        <v>0.12</v>
      </c>
      <c r="H499" s="50">
        <f t="shared" si="71"/>
        <v>36.660799999999995</v>
      </c>
      <c r="I499" s="50"/>
      <c r="J499" s="50"/>
      <c r="K499" s="50"/>
      <c r="L499" s="43"/>
      <c r="M499" s="76"/>
      <c r="N499" s="52" t="s">
        <v>1002</v>
      </c>
      <c r="O499" s="135" t="s">
        <v>763</v>
      </c>
      <c r="P499" s="41" t="s">
        <v>34</v>
      </c>
    </row>
    <row r="500" spans="1:16">
      <c r="A500" s="53" t="s">
        <v>1026</v>
      </c>
      <c r="B500" s="45" t="s">
        <v>1027</v>
      </c>
      <c r="C500" s="46">
        <v>1</v>
      </c>
      <c r="D500" s="54" t="s">
        <v>21</v>
      </c>
      <c r="E500" s="58" t="s">
        <v>23</v>
      </c>
      <c r="F500" s="48"/>
      <c r="G500" s="123"/>
      <c r="H500" s="50">
        <f t="shared" si="71"/>
        <v>0</v>
      </c>
      <c r="I500" s="50"/>
      <c r="J500" s="50"/>
      <c r="K500" s="50"/>
      <c r="L500" s="43"/>
      <c r="M500" s="76"/>
      <c r="N500" s="52" t="s">
        <v>1002</v>
      </c>
      <c r="O500" s="135" t="s">
        <v>763</v>
      </c>
      <c r="P500" s="41" t="s">
        <v>34</v>
      </c>
    </row>
    <row r="501" spans="1:16">
      <c r="A501" s="53" t="s">
        <v>1028</v>
      </c>
      <c r="B501" s="45" t="s">
        <v>1029</v>
      </c>
      <c r="C501" s="46">
        <v>1</v>
      </c>
      <c r="D501" s="54" t="s">
        <v>21</v>
      </c>
      <c r="E501" s="58" t="s">
        <v>23</v>
      </c>
      <c r="F501" s="48"/>
      <c r="G501" s="123"/>
      <c r="H501" s="50">
        <f t="shared" si="71"/>
        <v>0</v>
      </c>
      <c r="I501" s="50"/>
      <c r="J501" s="50"/>
      <c r="K501" s="50"/>
      <c r="L501" s="43"/>
      <c r="M501" s="76"/>
      <c r="N501" s="52" t="s">
        <v>1002</v>
      </c>
      <c r="O501" s="135" t="s">
        <v>763</v>
      </c>
      <c r="P501" s="41" t="s">
        <v>34</v>
      </c>
    </row>
    <row r="502" spans="1:16">
      <c r="A502" s="53" t="s">
        <v>1030</v>
      </c>
      <c r="B502" s="45" t="s">
        <v>1031</v>
      </c>
      <c r="C502" s="46">
        <v>1</v>
      </c>
      <c r="D502" s="54" t="s">
        <v>28</v>
      </c>
      <c r="E502" s="58" t="s">
        <v>1030</v>
      </c>
      <c r="F502" s="48"/>
      <c r="G502" s="123"/>
      <c r="H502" s="50">
        <v>71</v>
      </c>
      <c r="I502" s="50"/>
      <c r="J502" s="50"/>
      <c r="K502" s="50"/>
      <c r="L502" s="43" t="s">
        <v>23</v>
      </c>
      <c r="M502" s="76" t="s">
        <v>23</v>
      </c>
      <c r="N502" s="52" t="s">
        <v>29</v>
      </c>
      <c r="O502" s="135" t="s">
        <v>30</v>
      </c>
      <c r="P502" s="41" t="s">
        <v>766</v>
      </c>
    </row>
    <row r="503" spans="1:16">
      <c r="A503" s="53" t="s">
        <v>1032</v>
      </c>
      <c r="B503" s="45" t="s">
        <v>1033</v>
      </c>
      <c r="C503" s="46">
        <v>1</v>
      </c>
      <c r="D503" s="54" t="s">
        <v>28</v>
      </c>
      <c r="E503" s="58" t="s">
        <v>1032</v>
      </c>
      <c r="F503" s="48"/>
      <c r="G503" s="123"/>
      <c r="H503" s="50">
        <v>146</v>
      </c>
      <c r="I503" s="50"/>
      <c r="J503" s="50"/>
      <c r="K503" s="50"/>
      <c r="L503" s="43" t="s">
        <v>23</v>
      </c>
      <c r="M503" s="76" t="s">
        <v>23</v>
      </c>
      <c r="N503" s="52" t="s">
        <v>29</v>
      </c>
      <c r="O503" s="135" t="s">
        <v>30</v>
      </c>
      <c r="P503" s="41" t="s">
        <v>766</v>
      </c>
    </row>
    <row r="504" spans="1:16">
      <c r="A504" s="53" t="s">
        <v>1034</v>
      </c>
      <c r="B504" s="45" t="s">
        <v>1035</v>
      </c>
      <c r="C504" s="46">
        <v>1</v>
      </c>
      <c r="D504" s="54" t="s">
        <v>28</v>
      </c>
      <c r="E504" s="58" t="s">
        <v>1034</v>
      </c>
      <c r="F504" s="48"/>
      <c r="G504" s="123"/>
      <c r="H504" s="50">
        <v>290</v>
      </c>
      <c r="I504" s="50"/>
      <c r="J504" s="50"/>
      <c r="K504" s="50"/>
      <c r="L504" s="43" t="s">
        <v>23</v>
      </c>
      <c r="M504" s="76" t="s">
        <v>23</v>
      </c>
      <c r="N504" s="52" t="s">
        <v>29</v>
      </c>
      <c r="O504" s="135" t="s">
        <v>30</v>
      </c>
      <c r="P504" s="41" t="s">
        <v>766</v>
      </c>
    </row>
    <row r="505" spans="1:16">
      <c r="A505" s="53" t="s">
        <v>1036</v>
      </c>
      <c r="B505" s="45" t="s">
        <v>1037</v>
      </c>
      <c r="C505" s="46">
        <v>1</v>
      </c>
      <c r="D505" s="54" t="s">
        <v>28</v>
      </c>
      <c r="E505" s="58" t="s">
        <v>1036</v>
      </c>
      <c r="F505" s="48"/>
      <c r="G505" s="123"/>
      <c r="H505" s="50">
        <v>470</v>
      </c>
      <c r="I505" s="50"/>
      <c r="J505" s="50"/>
      <c r="K505" s="50"/>
      <c r="L505" s="43" t="s">
        <v>23</v>
      </c>
      <c r="M505" s="76" t="s">
        <v>23</v>
      </c>
      <c r="N505" s="52" t="s">
        <v>29</v>
      </c>
      <c r="O505" s="135" t="s">
        <v>30</v>
      </c>
      <c r="P505" s="41" t="s">
        <v>766</v>
      </c>
    </row>
    <row r="506" spans="1:16">
      <c r="A506" s="53" t="s">
        <v>1038</v>
      </c>
      <c r="B506" s="45" t="s">
        <v>1039</v>
      </c>
      <c r="C506" s="46">
        <v>1</v>
      </c>
      <c r="D506" s="54" t="s">
        <v>28</v>
      </c>
      <c r="E506" s="58" t="s">
        <v>1038</v>
      </c>
      <c r="F506" s="48"/>
      <c r="G506" s="123"/>
      <c r="H506" s="50">
        <v>46</v>
      </c>
      <c r="I506" s="50"/>
      <c r="J506" s="50"/>
      <c r="K506" s="50"/>
      <c r="L506" s="43" t="s">
        <v>23</v>
      </c>
      <c r="M506" s="76" t="s">
        <v>23</v>
      </c>
      <c r="N506" s="52" t="s">
        <v>29</v>
      </c>
      <c r="O506" s="135" t="s">
        <v>30</v>
      </c>
      <c r="P506" s="41" t="s">
        <v>766</v>
      </c>
    </row>
    <row r="507" spans="1:16">
      <c r="A507" s="53" t="s">
        <v>1040</v>
      </c>
      <c r="B507" s="45" t="s">
        <v>1041</v>
      </c>
      <c r="C507" s="46">
        <v>1</v>
      </c>
      <c r="D507" s="54" t="s">
        <v>28</v>
      </c>
      <c r="E507" s="58" t="s">
        <v>1040</v>
      </c>
      <c r="F507" s="48"/>
      <c r="G507" s="123"/>
      <c r="H507" s="50">
        <v>136</v>
      </c>
      <c r="I507" s="50"/>
      <c r="J507" s="50"/>
      <c r="K507" s="50"/>
      <c r="L507" s="43" t="s">
        <v>23</v>
      </c>
      <c r="M507" s="76" t="s">
        <v>23</v>
      </c>
      <c r="N507" s="52" t="s">
        <v>29</v>
      </c>
      <c r="O507" s="135" t="s">
        <v>30</v>
      </c>
      <c r="P507" s="41" t="s">
        <v>766</v>
      </c>
    </row>
    <row r="508" spans="1:16">
      <c r="A508" s="53" t="s">
        <v>1042</v>
      </c>
      <c r="B508" s="45" t="s">
        <v>1043</v>
      </c>
      <c r="C508" s="46">
        <v>1</v>
      </c>
      <c r="D508" s="54" t="s">
        <v>28</v>
      </c>
      <c r="E508" s="58" t="s">
        <v>1042</v>
      </c>
      <c r="F508" s="48"/>
      <c r="G508" s="123"/>
      <c r="H508" s="50">
        <v>201</v>
      </c>
      <c r="I508" s="50"/>
      <c r="J508" s="50"/>
      <c r="K508" s="50"/>
      <c r="L508" s="43" t="s">
        <v>23</v>
      </c>
      <c r="M508" s="76" t="s">
        <v>23</v>
      </c>
      <c r="N508" s="52" t="s">
        <v>29</v>
      </c>
      <c r="O508" s="135" t="s">
        <v>30</v>
      </c>
      <c r="P508" s="41" t="s">
        <v>766</v>
      </c>
    </row>
    <row r="509" spans="1:16">
      <c r="A509" s="53" t="s">
        <v>1044</v>
      </c>
      <c r="B509" s="45" t="s">
        <v>1045</v>
      </c>
      <c r="C509" s="46">
        <v>1</v>
      </c>
      <c r="D509" s="54" t="s">
        <v>28</v>
      </c>
      <c r="E509" s="58" t="s">
        <v>1044</v>
      </c>
      <c r="F509" s="48"/>
      <c r="G509" s="123"/>
      <c r="H509" s="50">
        <v>86</v>
      </c>
      <c r="I509" s="50"/>
      <c r="J509" s="50"/>
      <c r="K509" s="50"/>
      <c r="L509" s="43" t="s">
        <v>23</v>
      </c>
      <c r="M509" s="76" t="s">
        <v>23</v>
      </c>
      <c r="N509" s="52" t="s">
        <v>29</v>
      </c>
      <c r="O509" s="135" t="s">
        <v>30</v>
      </c>
      <c r="P509" s="41" t="s">
        <v>766</v>
      </c>
    </row>
    <row r="510" spans="1:16">
      <c r="A510" s="53" t="s">
        <v>1046</v>
      </c>
      <c r="B510" s="45" t="s">
        <v>1047</v>
      </c>
      <c r="C510" s="46">
        <v>1</v>
      </c>
      <c r="D510" s="54" t="s">
        <v>28</v>
      </c>
      <c r="E510" s="58" t="s">
        <v>1046</v>
      </c>
      <c r="F510" s="48"/>
      <c r="G510" s="123"/>
      <c r="H510" s="50">
        <v>186</v>
      </c>
      <c r="I510" s="50"/>
      <c r="J510" s="50"/>
      <c r="K510" s="50"/>
      <c r="L510" s="43" t="s">
        <v>23</v>
      </c>
      <c r="M510" s="76" t="s">
        <v>23</v>
      </c>
      <c r="N510" s="52" t="s">
        <v>29</v>
      </c>
      <c r="O510" s="135" t="s">
        <v>30</v>
      </c>
      <c r="P510" s="41" t="s">
        <v>766</v>
      </c>
    </row>
    <row r="511" spans="1:16">
      <c r="A511" s="53" t="s">
        <v>1048</v>
      </c>
      <c r="B511" s="69" t="s">
        <v>1049</v>
      </c>
      <c r="C511" s="46">
        <v>1</v>
      </c>
      <c r="D511" s="54" t="s">
        <v>28</v>
      </c>
      <c r="E511" s="58" t="s">
        <v>1048</v>
      </c>
      <c r="F511" s="48"/>
      <c r="G511" s="123"/>
      <c r="H511" s="50">
        <v>311</v>
      </c>
      <c r="I511" s="50"/>
      <c r="J511" s="50"/>
      <c r="K511" s="50"/>
      <c r="L511" s="43" t="s">
        <v>23</v>
      </c>
      <c r="M511" s="76" t="s">
        <v>23</v>
      </c>
      <c r="N511" s="52" t="s">
        <v>29</v>
      </c>
      <c r="O511" s="135" t="s">
        <v>30</v>
      </c>
      <c r="P511" s="41" t="s">
        <v>766</v>
      </c>
    </row>
    <row r="512" spans="1:16">
      <c r="A512" s="53" t="s">
        <v>1050</v>
      </c>
      <c r="B512" s="45" t="s">
        <v>1051</v>
      </c>
      <c r="C512" s="46">
        <v>1</v>
      </c>
      <c r="D512" s="54" t="s">
        <v>28</v>
      </c>
      <c r="E512" s="58" t="s">
        <v>1050</v>
      </c>
      <c r="F512" s="48"/>
      <c r="G512" s="123"/>
      <c r="H512" s="50">
        <v>101</v>
      </c>
      <c r="I512" s="50"/>
      <c r="J512" s="50"/>
      <c r="K512" s="50"/>
      <c r="L512" s="43" t="s">
        <v>23</v>
      </c>
      <c r="M512" s="76" t="s">
        <v>23</v>
      </c>
      <c r="N512" s="52" t="s">
        <v>29</v>
      </c>
      <c r="O512" s="135" t="s">
        <v>30</v>
      </c>
      <c r="P512" s="41" t="s">
        <v>766</v>
      </c>
    </row>
    <row r="513" spans="1:16">
      <c r="A513" s="53" t="s">
        <v>1052</v>
      </c>
      <c r="B513" s="45" t="s">
        <v>1053</v>
      </c>
      <c r="C513" s="46">
        <v>1</v>
      </c>
      <c r="D513" s="54" t="s">
        <v>28</v>
      </c>
      <c r="E513" s="58" t="s">
        <v>1052</v>
      </c>
      <c r="F513" s="48"/>
      <c r="G513" s="123"/>
      <c r="H513" s="50">
        <v>246</v>
      </c>
      <c r="I513" s="50"/>
      <c r="J513" s="50"/>
      <c r="K513" s="50"/>
      <c r="L513" s="43" t="s">
        <v>23</v>
      </c>
      <c r="M513" s="76" t="s">
        <v>23</v>
      </c>
      <c r="N513" s="52" t="s">
        <v>29</v>
      </c>
      <c r="O513" s="135" t="s">
        <v>30</v>
      </c>
      <c r="P513" s="41" t="s">
        <v>766</v>
      </c>
    </row>
    <row r="514" spans="1:16">
      <c r="A514" s="53" t="s">
        <v>1054</v>
      </c>
      <c r="B514" s="45" t="s">
        <v>1055</v>
      </c>
      <c r="C514" s="46">
        <v>1</v>
      </c>
      <c r="D514" s="54" t="s">
        <v>28</v>
      </c>
      <c r="E514" s="58" t="s">
        <v>1054</v>
      </c>
      <c r="F514" s="48"/>
      <c r="G514" s="123"/>
      <c r="H514" s="50">
        <v>331</v>
      </c>
      <c r="I514" s="50"/>
      <c r="J514" s="50"/>
      <c r="K514" s="50"/>
      <c r="L514" s="43" t="s">
        <v>23</v>
      </c>
      <c r="M514" s="76" t="s">
        <v>23</v>
      </c>
      <c r="N514" s="52" t="s">
        <v>29</v>
      </c>
      <c r="O514" s="135" t="s">
        <v>30</v>
      </c>
      <c r="P514" s="41" t="s">
        <v>766</v>
      </c>
    </row>
    <row r="515" spans="1:16">
      <c r="A515" s="53" t="s">
        <v>1056</v>
      </c>
      <c r="B515" s="45" t="s">
        <v>1057</v>
      </c>
      <c r="C515" s="46">
        <v>1</v>
      </c>
      <c r="D515" s="54" t="s">
        <v>28</v>
      </c>
      <c r="E515" s="58" t="s">
        <v>1056</v>
      </c>
      <c r="F515" s="48"/>
      <c r="G515" s="123"/>
      <c r="H515" s="50">
        <v>241</v>
      </c>
      <c r="I515" s="50"/>
      <c r="J515" s="50"/>
      <c r="K515" s="50"/>
      <c r="L515" s="43" t="s">
        <v>23</v>
      </c>
      <c r="M515" s="76" t="s">
        <v>23</v>
      </c>
      <c r="N515" s="52" t="s">
        <v>29</v>
      </c>
      <c r="O515" s="135" t="s">
        <v>30</v>
      </c>
      <c r="P515" s="41" t="s">
        <v>31</v>
      </c>
    </row>
    <row r="516" spans="1:16">
      <c r="A516" s="53" t="s">
        <v>1058</v>
      </c>
      <c r="B516" s="45" t="s">
        <v>1059</v>
      </c>
      <c r="C516" s="46">
        <v>1</v>
      </c>
      <c r="D516" s="54" t="s">
        <v>28</v>
      </c>
      <c r="E516" s="58" t="s">
        <v>1058</v>
      </c>
      <c r="F516" s="48"/>
      <c r="G516" s="123"/>
      <c r="H516" s="50">
        <v>400</v>
      </c>
      <c r="I516" s="50"/>
      <c r="J516" s="50"/>
      <c r="K516" s="50"/>
      <c r="L516" s="43" t="s">
        <v>23</v>
      </c>
      <c r="M516" s="76" t="s">
        <v>23</v>
      </c>
      <c r="N516" s="52" t="s">
        <v>29</v>
      </c>
      <c r="O516" s="135" t="s">
        <v>30</v>
      </c>
      <c r="P516" s="41" t="s">
        <v>31</v>
      </c>
    </row>
    <row r="517" spans="1:16">
      <c r="A517" s="53" t="s">
        <v>1060</v>
      </c>
      <c r="B517" s="45" t="s">
        <v>1061</v>
      </c>
      <c r="C517" s="46">
        <v>1</v>
      </c>
      <c r="D517" s="54" t="s">
        <v>28</v>
      </c>
      <c r="E517" s="58" t="s">
        <v>1060</v>
      </c>
      <c r="F517" s="48"/>
      <c r="G517" s="123"/>
      <c r="H517" s="50">
        <v>551</v>
      </c>
      <c r="I517" s="50"/>
      <c r="J517" s="50"/>
      <c r="K517" s="50"/>
      <c r="L517" s="43" t="s">
        <v>23</v>
      </c>
      <c r="M517" s="76" t="s">
        <v>23</v>
      </c>
      <c r="N517" s="52" t="s">
        <v>29</v>
      </c>
      <c r="O517" s="135" t="s">
        <v>30</v>
      </c>
      <c r="P517" s="41" t="s">
        <v>31</v>
      </c>
    </row>
    <row r="518" spans="1:16">
      <c r="A518" s="83" t="s">
        <v>1062</v>
      </c>
      <c r="B518" s="84" t="s">
        <v>1063</v>
      </c>
      <c r="C518" s="86">
        <v>1</v>
      </c>
      <c r="D518" s="87" t="s">
        <v>21</v>
      </c>
      <c r="E518" s="129" t="s">
        <v>1062</v>
      </c>
      <c r="F518" s="88">
        <v>1915.83</v>
      </c>
      <c r="G518" s="124">
        <f>rv_im27_eg</f>
        <v>0.15</v>
      </c>
      <c r="H518" s="89">
        <f t="shared" ref="H518:H593" si="72">F518-(F518*G518)</f>
        <v>1628.4555</v>
      </c>
      <c r="I518" s="89" t="s">
        <v>1001</v>
      </c>
      <c r="J518" s="89" t="e">
        <f>im27_3pl</f>
        <v>#REF!</v>
      </c>
      <c r="K518" s="89" t="e">
        <f>H518+J518</f>
        <v>#REF!</v>
      </c>
      <c r="L518" s="43" t="s">
        <v>23</v>
      </c>
      <c r="M518" s="76">
        <v>2.5</v>
      </c>
      <c r="N518" s="52" t="s">
        <v>1064</v>
      </c>
      <c r="O518" s="135" t="s">
        <v>763</v>
      </c>
      <c r="P518" s="41" t="s">
        <v>764</v>
      </c>
    </row>
    <row r="519" spans="1:16">
      <c r="A519" s="53" t="s">
        <v>1065</v>
      </c>
      <c r="B519" s="45" t="s">
        <v>1066</v>
      </c>
      <c r="C519" s="46">
        <v>1</v>
      </c>
      <c r="D519" s="54" t="s">
        <v>21</v>
      </c>
      <c r="E519" s="58" t="s">
        <v>23</v>
      </c>
      <c r="F519" s="48">
        <v>500</v>
      </c>
      <c r="G519" s="123">
        <f t="shared" ref="G519:G532" si="73">rv_im27_eg_cto</f>
        <v>0.12</v>
      </c>
      <c r="H519" s="50">
        <f t="shared" si="72"/>
        <v>440</v>
      </c>
      <c r="I519" s="50"/>
      <c r="J519" s="50"/>
      <c r="K519" s="50"/>
      <c r="L519" s="43" t="s">
        <v>23</v>
      </c>
      <c r="M519" s="76" t="s">
        <v>23</v>
      </c>
      <c r="N519" s="52" t="s">
        <v>1064</v>
      </c>
      <c r="O519" s="135" t="s">
        <v>763</v>
      </c>
      <c r="P519" s="41" t="s">
        <v>34</v>
      </c>
    </row>
    <row r="520" spans="1:16">
      <c r="A520" s="53" t="s">
        <v>1067</v>
      </c>
      <c r="B520" s="45" t="s">
        <v>1068</v>
      </c>
      <c r="C520" s="46">
        <v>1</v>
      </c>
      <c r="D520" s="54" t="s">
        <v>21</v>
      </c>
      <c r="E520" s="58" t="s">
        <v>23</v>
      </c>
      <c r="F520" s="48">
        <v>200</v>
      </c>
      <c r="G520" s="123">
        <f t="shared" si="73"/>
        <v>0.12</v>
      </c>
      <c r="H520" s="50">
        <f t="shared" si="72"/>
        <v>176</v>
      </c>
      <c r="I520" s="50"/>
      <c r="J520" s="50"/>
      <c r="K520" s="50"/>
      <c r="L520" s="43"/>
      <c r="M520" s="76" t="s">
        <v>23</v>
      </c>
      <c r="N520" s="52" t="s">
        <v>1064</v>
      </c>
      <c r="O520" s="135" t="s">
        <v>763</v>
      </c>
      <c r="P520" s="41" t="s">
        <v>34</v>
      </c>
    </row>
    <row r="521" spans="1:16">
      <c r="A521" s="53" t="s">
        <v>1069</v>
      </c>
      <c r="B521" s="45" t="s">
        <v>1070</v>
      </c>
      <c r="C521" s="46">
        <v>1</v>
      </c>
      <c r="D521" s="54" t="s">
        <v>21</v>
      </c>
      <c r="E521" s="58" t="s">
        <v>23</v>
      </c>
      <c r="F521" s="48">
        <v>600</v>
      </c>
      <c r="G521" s="123">
        <f t="shared" si="73"/>
        <v>0.12</v>
      </c>
      <c r="H521" s="50">
        <f t="shared" si="72"/>
        <v>528</v>
      </c>
      <c r="I521" s="50"/>
      <c r="J521" s="50"/>
      <c r="K521" s="50"/>
      <c r="L521" s="43" t="s">
        <v>23</v>
      </c>
      <c r="M521" s="76" t="s">
        <v>23</v>
      </c>
      <c r="N521" s="52" t="s">
        <v>1064</v>
      </c>
      <c r="O521" s="135" t="s">
        <v>763</v>
      </c>
      <c r="P521" s="41" t="s">
        <v>34</v>
      </c>
    </row>
    <row r="522" spans="1:16">
      <c r="A522" s="53" t="s">
        <v>1071</v>
      </c>
      <c r="B522" s="45" t="s">
        <v>1072</v>
      </c>
      <c r="C522" s="46">
        <v>1</v>
      </c>
      <c r="D522" s="54" t="s">
        <v>21</v>
      </c>
      <c r="E522" s="58" t="s">
        <v>23</v>
      </c>
      <c r="F522" s="48">
        <v>1000</v>
      </c>
      <c r="G522" s="123">
        <f t="shared" si="73"/>
        <v>0.12</v>
      </c>
      <c r="H522" s="50">
        <f t="shared" si="72"/>
        <v>880</v>
      </c>
      <c r="I522" s="50"/>
      <c r="J522" s="50"/>
      <c r="K522" s="50"/>
      <c r="L522" s="43" t="s">
        <v>23</v>
      </c>
      <c r="M522" s="76" t="s">
        <v>23</v>
      </c>
      <c r="N522" s="52" t="s">
        <v>1064</v>
      </c>
      <c r="O522" s="135" t="s">
        <v>763</v>
      </c>
      <c r="P522" s="41" t="s">
        <v>34</v>
      </c>
    </row>
    <row r="523" spans="1:16">
      <c r="A523" s="53" t="s">
        <v>1073</v>
      </c>
      <c r="B523" s="45" t="s">
        <v>1074</v>
      </c>
      <c r="C523" s="46">
        <v>1</v>
      </c>
      <c r="D523" s="54" t="s">
        <v>21</v>
      </c>
      <c r="E523" s="58" t="s">
        <v>23</v>
      </c>
      <c r="F523" s="48">
        <v>200</v>
      </c>
      <c r="G523" s="123">
        <f t="shared" si="73"/>
        <v>0.12</v>
      </c>
      <c r="H523" s="50">
        <f t="shared" si="72"/>
        <v>176</v>
      </c>
      <c r="I523" s="50"/>
      <c r="J523" s="50"/>
      <c r="K523" s="50"/>
      <c r="L523" s="43" t="s">
        <v>23</v>
      </c>
      <c r="M523" s="76" t="s">
        <v>23</v>
      </c>
      <c r="N523" s="52" t="s">
        <v>1064</v>
      </c>
      <c r="O523" s="135" t="s">
        <v>763</v>
      </c>
      <c r="P523" s="41" t="s">
        <v>34</v>
      </c>
    </row>
    <row r="524" spans="1:16">
      <c r="A524" s="53" t="s">
        <v>1075</v>
      </c>
      <c r="B524" s="45" t="s">
        <v>1076</v>
      </c>
      <c r="C524" s="46">
        <v>1</v>
      </c>
      <c r="D524" s="54" t="s">
        <v>21</v>
      </c>
      <c r="E524" s="58" t="s">
        <v>23</v>
      </c>
      <c r="F524" s="48">
        <v>300</v>
      </c>
      <c r="G524" s="123">
        <f t="shared" si="73"/>
        <v>0.12</v>
      </c>
      <c r="H524" s="50">
        <f t="shared" si="72"/>
        <v>264</v>
      </c>
      <c r="I524" s="50"/>
      <c r="J524" s="50"/>
      <c r="K524" s="50"/>
      <c r="L524" s="43" t="s">
        <v>23</v>
      </c>
      <c r="M524" s="76" t="s">
        <v>23</v>
      </c>
      <c r="N524" s="52" t="s">
        <v>1064</v>
      </c>
      <c r="O524" s="135" t="s">
        <v>763</v>
      </c>
      <c r="P524" s="41" t="s">
        <v>34</v>
      </c>
    </row>
    <row r="525" spans="1:16">
      <c r="A525" s="53" t="s">
        <v>1077</v>
      </c>
      <c r="B525" s="45" t="s">
        <v>1078</v>
      </c>
      <c r="C525" s="46">
        <v>1</v>
      </c>
      <c r="D525" s="54" t="s">
        <v>21</v>
      </c>
      <c r="E525" s="58" t="s">
        <v>23</v>
      </c>
      <c r="F525" s="48">
        <v>100</v>
      </c>
      <c r="G525" s="123">
        <f t="shared" si="73"/>
        <v>0.12</v>
      </c>
      <c r="H525" s="50">
        <f t="shared" si="72"/>
        <v>88</v>
      </c>
      <c r="I525" s="50"/>
      <c r="J525" s="50"/>
      <c r="K525" s="50"/>
      <c r="L525" s="43" t="s">
        <v>23</v>
      </c>
      <c r="M525" s="76" t="s">
        <v>23</v>
      </c>
      <c r="N525" s="52" t="s">
        <v>1064</v>
      </c>
      <c r="O525" s="135" t="s">
        <v>763</v>
      </c>
      <c r="P525" s="41" t="s">
        <v>34</v>
      </c>
    </row>
    <row r="526" spans="1:16">
      <c r="A526" s="53" t="s">
        <v>1079</v>
      </c>
      <c r="B526" s="45" t="s">
        <v>1080</v>
      </c>
      <c r="C526" s="46">
        <v>1</v>
      </c>
      <c r="D526" s="54" t="s">
        <v>21</v>
      </c>
      <c r="E526" s="58" t="s">
        <v>23</v>
      </c>
      <c r="F526" s="48">
        <v>300</v>
      </c>
      <c r="G526" s="123">
        <f t="shared" si="73"/>
        <v>0.12</v>
      </c>
      <c r="H526" s="50">
        <f t="shared" si="72"/>
        <v>264</v>
      </c>
      <c r="I526" s="50"/>
      <c r="J526" s="50"/>
      <c r="K526" s="50"/>
      <c r="L526" s="43" t="s">
        <v>23</v>
      </c>
      <c r="M526" s="76" t="s">
        <v>23</v>
      </c>
      <c r="N526" s="52" t="s">
        <v>1064</v>
      </c>
      <c r="O526" s="135" t="s">
        <v>763</v>
      </c>
      <c r="P526" s="41" t="s">
        <v>34</v>
      </c>
    </row>
    <row r="527" spans="1:16">
      <c r="A527" s="53" t="s">
        <v>1081</v>
      </c>
      <c r="B527" s="45" t="s">
        <v>1082</v>
      </c>
      <c r="C527" s="46">
        <v>1</v>
      </c>
      <c r="D527" s="54" t="s">
        <v>21</v>
      </c>
      <c r="E527" s="58" t="s">
        <v>23</v>
      </c>
      <c r="F527" s="48">
        <v>700</v>
      </c>
      <c r="G527" s="123">
        <f t="shared" si="73"/>
        <v>0.12</v>
      </c>
      <c r="H527" s="50">
        <f t="shared" si="72"/>
        <v>616</v>
      </c>
      <c r="I527" s="50"/>
      <c r="J527" s="50"/>
      <c r="K527" s="50"/>
      <c r="L527" s="43" t="s">
        <v>23</v>
      </c>
      <c r="M527" s="76" t="s">
        <v>23</v>
      </c>
      <c r="N527" s="52" t="s">
        <v>1064</v>
      </c>
      <c r="O527" s="135" t="s">
        <v>763</v>
      </c>
      <c r="P527" s="41" t="s">
        <v>34</v>
      </c>
    </row>
    <row r="528" spans="1:16">
      <c r="A528" s="53" t="s">
        <v>1083</v>
      </c>
      <c r="B528" s="45" t="s">
        <v>1084</v>
      </c>
      <c r="C528" s="46">
        <v>1</v>
      </c>
      <c r="D528" s="54" t="s">
        <v>21</v>
      </c>
      <c r="E528" s="58" t="s">
        <v>23</v>
      </c>
      <c r="F528" s="48">
        <v>53.33</v>
      </c>
      <c r="G528" s="123">
        <f t="shared" si="73"/>
        <v>0.12</v>
      </c>
      <c r="H528" s="50">
        <f t="shared" si="72"/>
        <v>46.930399999999999</v>
      </c>
      <c r="I528" s="50"/>
      <c r="J528" s="50"/>
      <c r="K528" s="50"/>
      <c r="L528" s="43" t="s">
        <v>23</v>
      </c>
      <c r="M528" s="76"/>
      <c r="N528" s="52" t="s">
        <v>1064</v>
      </c>
      <c r="O528" s="135" t="s">
        <v>763</v>
      </c>
      <c r="P528" s="41" t="s">
        <v>34</v>
      </c>
    </row>
    <row r="529" spans="1:16">
      <c r="A529" s="53" t="s">
        <v>1085</v>
      </c>
      <c r="B529" s="45" t="s">
        <v>1086</v>
      </c>
      <c r="C529" s="46">
        <v>1</v>
      </c>
      <c r="D529" s="54" t="s">
        <v>21</v>
      </c>
      <c r="E529" s="58" t="s">
        <v>23</v>
      </c>
      <c r="F529" s="48">
        <v>124.16666669999999</v>
      </c>
      <c r="G529" s="123">
        <f t="shared" si="73"/>
        <v>0.12</v>
      </c>
      <c r="H529" s="50">
        <f t="shared" si="72"/>
        <v>109.26666669599999</v>
      </c>
      <c r="I529" s="50"/>
      <c r="J529" s="50"/>
      <c r="K529" s="50"/>
      <c r="L529" s="43"/>
      <c r="M529" s="76"/>
      <c r="N529" s="52" t="s">
        <v>1064</v>
      </c>
      <c r="O529" s="135" t="s">
        <v>763</v>
      </c>
      <c r="P529" s="41" t="s">
        <v>34</v>
      </c>
    </row>
    <row r="530" spans="1:16">
      <c r="A530" s="53" t="s">
        <v>1087</v>
      </c>
      <c r="B530" s="45" t="s">
        <v>1088</v>
      </c>
      <c r="C530" s="46">
        <v>1</v>
      </c>
      <c r="D530" s="54" t="s">
        <v>21</v>
      </c>
      <c r="E530" s="58" t="s">
        <v>23</v>
      </c>
      <c r="F530" s="48">
        <v>41.66</v>
      </c>
      <c r="G530" s="123">
        <f t="shared" si="73"/>
        <v>0.12</v>
      </c>
      <c r="H530" s="50">
        <f t="shared" si="72"/>
        <v>36.660799999999995</v>
      </c>
      <c r="I530" s="50"/>
      <c r="J530" s="50"/>
      <c r="K530" s="50"/>
      <c r="L530" s="43"/>
      <c r="M530" s="76"/>
      <c r="N530" s="52" t="s">
        <v>1064</v>
      </c>
      <c r="O530" s="135" t="s">
        <v>763</v>
      </c>
      <c r="P530" s="41" t="s">
        <v>34</v>
      </c>
    </row>
    <row r="531" spans="1:16">
      <c r="A531" s="53" t="s">
        <v>1089</v>
      </c>
      <c r="B531" s="45" t="s">
        <v>1090</v>
      </c>
      <c r="C531" s="46">
        <v>1</v>
      </c>
      <c r="D531" s="54" t="s">
        <v>21</v>
      </c>
      <c r="E531" s="58" t="s">
        <v>23</v>
      </c>
      <c r="F531" s="48">
        <v>41.66</v>
      </c>
      <c r="G531" s="123">
        <f t="shared" si="73"/>
        <v>0.12</v>
      </c>
      <c r="H531" s="50">
        <f t="shared" si="72"/>
        <v>36.660799999999995</v>
      </c>
      <c r="I531" s="50"/>
      <c r="J531" s="50"/>
      <c r="K531" s="50"/>
      <c r="L531" s="43"/>
      <c r="M531" s="76"/>
      <c r="N531" s="52" t="s">
        <v>1064</v>
      </c>
      <c r="O531" s="135" t="s">
        <v>763</v>
      </c>
      <c r="P531" s="41" t="s">
        <v>34</v>
      </c>
    </row>
    <row r="532" spans="1:16">
      <c r="A532" s="53" t="s">
        <v>1091</v>
      </c>
      <c r="B532" s="45" t="s">
        <v>1092</v>
      </c>
      <c r="C532" s="46">
        <v>1</v>
      </c>
      <c r="D532" s="54" t="s">
        <v>21</v>
      </c>
      <c r="E532" s="58" t="s">
        <v>23</v>
      </c>
      <c r="F532" s="48">
        <v>41.66</v>
      </c>
      <c r="G532" s="123">
        <f t="shared" si="73"/>
        <v>0.12</v>
      </c>
      <c r="H532" s="50">
        <f t="shared" si="72"/>
        <v>36.660799999999995</v>
      </c>
      <c r="I532" s="50"/>
      <c r="J532" s="50"/>
      <c r="K532" s="50"/>
      <c r="L532" s="43"/>
      <c r="M532" s="76"/>
      <c r="N532" s="52" t="s">
        <v>1064</v>
      </c>
      <c r="O532" s="135" t="s">
        <v>763</v>
      </c>
      <c r="P532" s="41" t="s">
        <v>34</v>
      </c>
    </row>
    <row r="533" spans="1:16">
      <c r="A533" s="53" t="s">
        <v>1093</v>
      </c>
      <c r="B533" s="45" t="s">
        <v>1094</v>
      </c>
      <c r="C533" s="46">
        <v>1</v>
      </c>
      <c r="D533" s="54" t="s">
        <v>21</v>
      </c>
      <c r="E533" s="58" t="s">
        <v>23</v>
      </c>
      <c r="F533" s="48"/>
      <c r="G533" s="123"/>
      <c r="H533" s="50">
        <f t="shared" si="72"/>
        <v>0</v>
      </c>
      <c r="I533" s="50"/>
      <c r="J533" s="50"/>
      <c r="K533" s="50"/>
      <c r="L533" s="43"/>
      <c r="M533" s="76"/>
      <c r="N533" s="52" t="s">
        <v>1064</v>
      </c>
      <c r="O533" s="135" t="s">
        <v>763</v>
      </c>
      <c r="P533" s="41" t="s">
        <v>34</v>
      </c>
    </row>
    <row r="534" spans="1:16">
      <c r="A534" s="53" t="s">
        <v>1095</v>
      </c>
      <c r="B534" s="45" t="s">
        <v>1096</v>
      </c>
      <c r="C534" s="46">
        <v>1</v>
      </c>
      <c r="D534" s="54" t="s">
        <v>21</v>
      </c>
      <c r="E534" s="58" t="s">
        <v>23</v>
      </c>
      <c r="F534" s="48"/>
      <c r="G534" s="123"/>
      <c r="H534" s="50">
        <f t="shared" si="72"/>
        <v>0</v>
      </c>
      <c r="I534" s="50"/>
      <c r="J534" s="50"/>
      <c r="K534" s="50"/>
      <c r="L534" s="43"/>
      <c r="M534" s="76"/>
      <c r="N534" s="52" t="s">
        <v>1064</v>
      </c>
      <c r="O534" s="135" t="s">
        <v>763</v>
      </c>
      <c r="P534" s="41" t="s">
        <v>34</v>
      </c>
    </row>
    <row r="535" spans="1:16">
      <c r="A535" s="83" t="s">
        <v>1097</v>
      </c>
      <c r="B535" s="84" t="s">
        <v>1098</v>
      </c>
      <c r="C535" s="86">
        <v>1</v>
      </c>
      <c r="D535" s="87" t="s">
        <v>21</v>
      </c>
      <c r="E535" s="129" t="s">
        <v>1097</v>
      </c>
      <c r="F535" s="88">
        <v>2165.83</v>
      </c>
      <c r="G535" s="124">
        <f>rv_im27_hg</f>
        <v>0.16</v>
      </c>
      <c r="H535" s="89">
        <f t="shared" si="72"/>
        <v>1819.2972</v>
      </c>
      <c r="I535" s="89" t="s">
        <v>1001</v>
      </c>
      <c r="J535" s="89" t="e">
        <f>im27_3pl</f>
        <v>#REF!</v>
      </c>
      <c r="K535" s="89" t="e">
        <f>H535+J535</f>
        <v>#REF!</v>
      </c>
      <c r="L535" s="43" t="s">
        <v>23</v>
      </c>
      <c r="M535" s="76">
        <v>2.5</v>
      </c>
      <c r="N535" s="52" t="s">
        <v>1099</v>
      </c>
      <c r="O535" s="135" t="s">
        <v>763</v>
      </c>
      <c r="P535" s="41" t="s">
        <v>764</v>
      </c>
    </row>
    <row r="536" spans="1:16">
      <c r="A536" s="53" t="s">
        <v>1100</v>
      </c>
      <c r="B536" s="45" t="s">
        <v>1101</v>
      </c>
      <c r="C536" s="46">
        <v>1</v>
      </c>
      <c r="D536" s="54" t="s">
        <v>21</v>
      </c>
      <c r="E536" s="58" t="s">
        <v>23</v>
      </c>
      <c r="F536" s="48">
        <v>400</v>
      </c>
      <c r="G536" s="123">
        <f t="shared" ref="G536:G549" si="74">rv_im27_hg_cto</f>
        <v>0.13</v>
      </c>
      <c r="H536" s="50">
        <f t="shared" si="72"/>
        <v>348</v>
      </c>
      <c r="I536" s="50"/>
      <c r="J536" s="50"/>
      <c r="K536" s="50"/>
      <c r="L536" s="43" t="s">
        <v>23</v>
      </c>
      <c r="M536" s="76" t="s">
        <v>23</v>
      </c>
      <c r="N536" s="52" t="s">
        <v>1099</v>
      </c>
      <c r="O536" s="135" t="s">
        <v>763</v>
      </c>
      <c r="P536" s="41" t="s">
        <v>34</v>
      </c>
    </row>
    <row r="537" spans="1:16">
      <c r="A537" s="53" t="s">
        <v>1102</v>
      </c>
      <c r="B537" s="45" t="s">
        <v>1103</v>
      </c>
      <c r="C537" s="46">
        <v>1</v>
      </c>
      <c r="D537" s="54" t="s">
        <v>21</v>
      </c>
      <c r="E537" s="58" t="s">
        <v>23</v>
      </c>
      <c r="F537" s="48">
        <v>200</v>
      </c>
      <c r="G537" s="123">
        <f t="shared" si="74"/>
        <v>0.13</v>
      </c>
      <c r="H537" s="50">
        <f t="shared" si="72"/>
        <v>174</v>
      </c>
      <c r="I537" s="50"/>
      <c r="J537" s="50"/>
      <c r="K537" s="50"/>
      <c r="L537" s="43" t="s">
        <v>23</v>
      </c>
      <c r="M537" s="76" t="s">
        <v>23</v>
      </c>
      <c r="N537" s="52" t="s">
        <v>1099</v>
      </c>
      <c r="O537" s="135" t="s">
        <v>763</v>
      </c>
      <c r="P537" s="41" t="s">
        <v>34</v>
      </c>
    </row>
    <row r="538" spans="1:16">
      <c r="A538" s="53" t="s">
        <v>1104</v>
      </c>
      <c r="B538" s="45" t="s">
        <v>1105</v>
      </c>
      <c r="C538" s="46">
        <v>1</v>
      </c>
      <c r="D538" s="54" t="s">
        <v>21</v>
      </c>
      <c r="E538" s="58" t="s">
        <v>23</v>
      </c>
      <c r="F538" s="48">
        <v>600</v>
      </c>
      <c r="G538" s="123">
        <f t="shared" si="74"/>
        <v>0.13</v>
      </c>
      <c r="H538" s="50">
        <f t="shared" si="72"/>
        <v>522</v>
      </c>
      <c r="I538" s="50"/>
      <c r="J538" s="50"/>
      <c r="K538" s="50"/>
      <c r="L538" s="43" t="s">
        <v>23</v>
      </c>
      <c r="M538" s="76" t="s">
        <v>23</v>
      </c>
      <c r="N538" s="52" t="s">
        <v>1099</v>
      </c>
      <c r="O538" s="135" t="s">
        <v>763</v>
      </c>
      <c r="P538" s="41" t="s">
        <v>34</v>
      </c>
    </row>
    <row r="539" spans="1:16">
      <c r="A539" s="53" t="s">
        <v>1106</v>
      </c>
      <c r="B539" s="45" t="s">
        <v>1107</v>
      </c>
      <c r="C539" s="46">
        <v>1</v>
      </c>
      <c r="D539" s="54" t="s">
        <v>21</v>
      </c>
      <c r="E539" s="58" t="s">
        <v>23</v>
      </c>
      <c r="F539" s="48">
        <v>1000</v>
      </c>
      <c r="G539" s="123">
        <f t="shared" si="74"/>
        <v>0.13</v>
      </c>
      <c r="H539" s="50">
        <f t="shared" si="72"/>
        <v>870</v>
      </c>
      <c r="I539" s="50"/>
      <c r="J539" s="50"/>
      <c r="K539" s="50"/>
      <c r="L539" s="43" t="s">
        <v>23</v>
      </c>
      <c r="M539" s="76" t="s">
        <v>23</v>
      </c>
      <c r="N539" s="52" t="s">
        <v>1099</v>
      </c>
      <c r="O539" s="135" t="s">
        <v>763</v>
      </c>
      <c r="P539" s="41" t="s">
        <v>34</v>
      </c>
    </row>
    <row r="540" spans="1:16">
      <c r="A540" s="53" t="s">
        <v>1108</v>
      </c>
      <c r="B540" s="45" t="s">
        <v>1109</v>
      </c>
      <c r="C540" s="46">
        <v>1</v>
      </c>
      <c r="D540" s="54" t="s">
        <v>21</v>
      </c>
      <c r="E540" s="58" t="s">
        <v>23</v>
      </c>
      <c r="F540" s="48">
        <v>450</v>
      </c>
      <c r="G540" s="123">
        <f t="shared" si="74"/>
        <v>0.13</v>
      </c>
      <c r="H540" s="50">
        <f t="shared" ref="H540" si="75">F540-(F540*G540)</f>
        <v>391.5</v>
      </c>
      <c r="I540" s="50"/>
      <c r="J540" s="50"/>
      <c r="K540" s="50"/>
      <c r="L540" s="43" t="s">
        <v>23</v>
      </c>
      <c r="M540" s="76" t="s">
        <v>23</v>
      </c>
      <c r="N540" s="52" t="s">
        <v>1099</v>
      </c>
      <c r="O540" s="135" t="s">
        <v>763</v>
      </c>
      <c r="P540" s="41" t="s">
        <v>34</v>
      </c>
    </row>
    <row r="541" spans="1:16">
      <c r="A541" s="53" t="s">
        <v>1110</v>
      </c>
      <c r="B541" s="45" t="s">
        <v>1111</v>
      </c>
      <c r="C541" s="46">
        <v>1</v>
      </c>
      <c r="D541" s="54" t="s">
        <v>21</v>
      </c>
      <c r="E541" s="58" t="s">
        <v>23</v>
      </c>
      <c r="F541" s="48">
        <v>100</v>
      </c>
      <c r="G541" s="123">
        <f t="shared" si="74"/>
        <v>0.13</v>
      </c>
      <c r="H541" s="50">
        <f t="shared" si="72"/>
        <v>87</v>
      </c>
      <c r="I541" s="50"/>
      <c r="J541" s="50"/>
      <c r="K541" s="50"/>
      <c r="L541" s="43" t="s">
        <v>23</v>
      </c>
      <c r="M541" s="76" t="s">
        <v>23</v>
      </c>
      <c r="N541" s="52" t="s">
        <v>1064</v>
      </c>
      <c r="O541" s="135" t="s">
        <v>763</v>
      </c>
      <c r="P541" s="41" t="s">
        <v>34</v>
      </c>
    </row>
    <row r="542" spans="1:16">
      <c r="A542" s="53" t="s">
        <v>1112</v>
      </c>
      <c r="B542" s="45" t="s">
        <v>1113</v>
      </c>
      <c r="C542" s="46">
        <v>1</v>
      </c>
      <c r="D542" s="54" t="s">
        <v>21</v>
      </c>
      <c r="E542" s="58" t="s">
        <v>23</v>
      </c>
      <c r="F542" s="48">
        <v>100</v>
      </c>
      <c r="G542" s="123">
        <f t="shared" si="74"/>
        <v>0.13</v>
      </c>
      <c r="H542" s="50">
        <f t="shared" si="72"/>
        <v>87</v>
      </c>
      <c r="I542" s="50"/>
      <c r="J542" s="50"/>
      <c r="K542" s="50"/>
      <c r="L542" s="43" t="s">
        <v>23</v>
      </c>
      <c r="M542" s="76" t="s">
        <v>23</v>
      </c>
      <c r="N542" s="52" t="s">
        <v>1064</v>
      </c>
      <c r="O542" s="135" t="s">
        <v>763</v>
      </c>
      <c r="P542" s="41" t="s">
        <v>34</v>
      </c>
    </row>
    <row r="543" spans="1:16">
      <c r="A543" s="53" t="s">
        <v>1114</v>
      </c>
      <c r="B543" s="45" t="s">
        <v>1115</v>
      </c>
      <c r="C543" s="46">
        <v>1</v>
      </c>
      <c r="D543" s="54" t="s">
        <v>21</v>
      </c>
      <c r="E543" s="58" t="s">
        <v>23</v>
      </c>
      <c r="F543" s="48">
        <v>500</v>
      </c>
      <c r="G543" s="123">
        <f t="shared" si="74"/>
        <v>0.13</v>
      </c>
      <c r="H543" s="50">
        <f t="shared" si="72"/>
        <v>435</v>
      </c>
      <c r="I543" s="50"/>
      <c r="J543" s="50"/>
      <c r="K543" s="50"/>
      <c r="L543" s="43" t="s">
        <v>23</v>
      </c>
      <c r="M543" s="76" t="s">
        <v>23</v>
      </c>
      <c r="N543" s="52" t="s">
        <v>1064</v>
      </c>
      <c r="O543" s="135" t="s">
        <v>763</v>
      </c>
      <c r="P543" s="41" t="s">
        <v>34</v>
      </c>
    </row>
    <row r="544" spans="1:16">
      <c r="A544" s="53" t="s">
        <v>1116</v>
      </c>
      <c r="B544" s="45" t="s">
        <v>1117</v>
      </c>
      <c r="C544" s="46">
        <v>1</v>
      </c>
      <c r="D544" s="54" t="s">
        <v>21</v>
      </c>
      <c r="E544" s="58" t="s">
        <v>23</v>
      </c>
      <c r="F544" s="48">
        <v>1100</v>
      </c>
      <c r="G544" s="123">
        <f t="shared" si="74"/>
        <v>0.13</v>
      </c>
      <c r="H544" s="50">
        <f t="shared" si="72"/>
        <v>957</v>
      </c>
      <c r="I544" s="50"/>
      <c r="J544" s="50"/>
      <c r="K544" s="50"/>
      <c r="L544" s="43" t="s">
        <v>23</v>
      </c>
      <c r="M544" s="76" t="s">
        <v>23</v>
      </c>
      <c r="N544" s="52" t="s">
        <v>1064</v>
      </c>
      <c r="O544" s="135" t="s">
        <v>763</v>
      </c>
      <c r="P544" s="41" t="s">
        <v>34</v>
      </c>
    </row>
    <row r="545" spans="1:16">
      <c r="A545" s="53" t="s">
        <v>1118</v>
      </c>
      <c r="B545" s="45" t="s">
        <v>1119</v>
      </c>
      <c r="C545" s="46">
        <v>1</v>
      </c>
      <c r="D545" s="54" t="s">
        <v>21</v>
      </c>
      <c r="E545" s="58" t="s">
        <v>23</v>
      </c>
      <c r="F545" s="48">
        <v>53.33</v>
      </c>
      <c r="G545" s="123">
        <f t="shared" si="74"/>
        <v>0.13</v>
      </c>
      <c r="H545" s="50">
        <f t="shared" si="72"/>
        <v>46.397099999999995</v>
      </c>
      <c r="I545" s="50"/>
      <c r="J545" s="50"/>
      <c r="K545" s="50"/>
      <c r="L545" s="43"/>
      <c r="M545" s="76"/>
      <c r="N545" s="52" t="s">
        <v>1099</v>
      </c>
      <c r="O545" s="135" t="s">
        <v>763</v>
      </c>
      <c r="P545" s="41" t="s">
        <v>34</v>
      </c>
    </row>
    <row r="546" spans="1:16">
      <c r="A546" s="53" t="s">
        <v>1120</v>
      </c>
      <c r="B546" s="45" t="s">
        <v>1121</v>
      </c>
      <c r="C546" s="46">
        <v>1</v>
      </c>
      <c r="D546" s="54" t="s">
        <v>21</v>
      </c>
      <c r="E546" s="58" t="s">
        <v>23</v>
      </c>
      <c r="F546" s="48">
        <v>124.16666669999999</v>
      </c>
      <c r="G546" s="123">
        <f t="shared" si="74"/>
        <v>0.13</v>
      </c>
      <c r="H546" s="50">
        <f t="shared" si="72"/>
        <v>108.025000029</v>
      </c>
      <c r="I546" s="50"/>
      <c r="J546" s="50"/>
      <c r="K546" s="50"/>
      <c r="L546" s="43"/>
      <c r="M546" s="76"/>
      <c r="N546" s="52" t="s">
        <v>1099</v>
      </c>
      <c r="O546" s="135" t="s">
        <v>763</v>
      </c>
      <c r="P546" s="41" t="s">
        <v>34</v>
      </c>
    </row>
    <row r="547" spans="1:16">
      <c r="A547" s="53" t="s">
        <v>1122</v>
      </c>
      <c r="B547" s="45" t="s">
        <v>1123</v>
      </c>
      <c r="C547" s="46">
        <v>1</v>
      </c>
      <c r="D547" s="54" t="s">
        <v>21</v>
      </c>
      <c r="E547" s="58" t="s">
        <v>23</v>
      </c>
      <c r="F547" s="48">
        <v>41.66</v>
      </c>
      <c r="G547" s="123">
        <f t="shared" si="74"/>
        <v>0.13</v>
      </c>
      <c r="H547" s="50">
        <f t="shared" si="72"/>
        <v>36.244199999999999</v>
      </c>
      <c r="I547" s="50"/>
      <c r="J547" s="50"/>
      <c r="K547" s="50"/>
      <c r="L547" s="43"/>
      <c r="M547" s="76"/>
      <c r="N547" s="52" t="s">
        <v>1099</v>
      </c>
      <c r="O547" s="135" t="s">
        <v>763</v>
      </c>
      <c r="P547" s="41" t="s">
        <v>34</v>
      </c>
    </row>
    <row r="548" spans="1:16">
      <c r="A548" s="53" t="s">
        <v>1124</v>
      </c>
      <c r="B548" s="45" t="s">
        <v>1125</v>
      </c>
      <c r="C548" s="46">
        <v>1</v>
      </c>
      <c r="D548" s="54" t="s">
        <v>21</v>
      </c>
      <c r="E548" s="58" t="s">
        <v>23</v>
      </c>
      <c r="F548" s="48">
        <v>41.66</v>
      </c>
      <c r="G548" s="123">
        <f t="shared" si="74"/>
        <v>0.13</v>
      </c>
      <c r="H548" s="50">
        <f t="shared" si="72"/>
        <v>36.244199999999999</v>
      </c>
      <c r="I548" s="50"/>
      <c r="J548" s="50"/>
      <c r="K548" s="50"/>
      <c r="L548" s="43"/>
      <c r="M548" s="76"/>
      <c r="N548" s="52" t="s">
        <v>1099</v>
      </c>
      <c r="O548" s="135" t="s">
        <v>763</v>
      </c>
      <c r="P548" s="41" t="s">
        <v>34</v>
      </c>
    </row>
    <row r="549" spans="1:16">
      <c r="A549" s="53" t="s">
        <v>1126</v>
      </c>
      <c r="B549" s="45" t="s">
        <v>1127</v>
      </c>
      <c r="C549" s="46">
        <v>1</v>
      </c>
      <c r="D549" s="54" t="s">
        <v>21</v>
      </c>
      <c r="E549" s="58" t="s">
        <v>23</v>
      </c>
      <c r="F549" s="48">
        <v>41.66</v>
      </c>
      <c r="G549" s="123">
        <f t="shared" si="74"/>
        <v>0.13</v>
      </c>
      <c r="H549" s="50">
        <f t="shared" si="72"/>
        <v>36.244199999999999</v>
      </c>
      <c r="I549" s="50"/>
      <c r="J549" s="50"/>
      <c r="K549" s="50"/>
      <c r="L549" s="43"/>
      <c r="M549" s="76"/>
      <c r="N549" s="52" t="s">
        <v>1099</v>
      </c>
      <c r="O549" s="135" t="s">
        <v>763</v>
      </c>
      <c r="P549" s="41" t="s">
        <v>34</v>
      </c>
    </row>
    <row r="550" spans="1:16">
      <c r="A550" s="53" t="s">
        <v>1128</v>
      </c>
      <c r="B550" s="45" t="s">
        <v>1129</v>
      </c>
      <c r="C550" s="46">
        <v>1</v>
      </c>
      <c r="D550" s="54" t="s">
        <v>21</v>
      </c>
      <c r="E550" s="58" t="s">
        <v>23</v>
      </c>
      <c r="F550" s="48"/>
      <c r="G550" s="123"/>
      <c r="H550" s="50">
        <f t="shared" si="72"/>
        <v>0</v>
      </c>
      <c r="I550" s="50"/>
      <c r="J550" s="50"/>
      <c r="K550" s="50"/>
      <c r="L550" s="43"/>
      <c r="M550" s="76"/>
      <c r="N550" s="52" t="s">
        <v>1099</v>
      </c>
      <c r="O550" s="135" t="s">
        <v>763</v>
      </c>
      <c r="P550" s="41" t="s">
        <v>34</v>
      </c>
    </row>
    <row r="551" spans="1:16">
      <c r="A551" s="53" t="s">
        <v>1130</v>
      </c>
      <c r="B551" s="45" t="s">
        <v>1131</v>
      </c>
      <c r="C551" s="46">
        <v>1</v>
      </c>
      <c r="D551" s="54" t="s">
        <v>21</v>
      </c>
      <c r="E551" s="58" t="s">
        <v>23</v>
      </c>
      <c r="F551" s="48"/>
      <c r="G551" s="123"/>
      <c r="H551" s="50">
        <f t="shared" si="72"/>
        <v>0</v>
      </c>
      <c r="I551" s="50"/>
      <c r="J551" s="50"/>
      <c r="K551" s="50"/>
      <c r="L551" s="43"/>
      <c r="M551" s="76"/>
      <c r="N551" s="52" t="s">
        <v>1099</v>
      </c>
      <c r="O551" s="135" t="s">
        <v>763</v>
      </c>
      <c r="P551" s="41" t="s">
        <v>34</v>
      </c>
    </row>
    <row r="552" spans="1:16">
      <c r="A552" s="53" t="s">
        <v>1132</v>
      </c>
      <c r="B552" s="45" t="s">
        <v>1133</v>
      </c>
      <c r="C552" s="46">
        <v>1</v>
      </c>
      <c r="D552" s="54" t="s">
        <v>1134</v>
      </c>
      <c r="E552" s="58" t="s">
        <v>1135</v>
      </c>
      <c r="F552" s="48">
        <v>125</v>
      </c>
      <c r="G552" s="123">
        <f>rv_32</f>
        <v>0.32</v>
      </c>
      <c r="H552" s="50">
        <f>F552-(F552*G552)</f>
        <v>85</v>
      </c>
      <c r="I552" s="50"/>
      <c r="J552" s="50"/>
      <c r="K552" s="50"/>
      <c r="L552" s="43" t="s">
        <v>23</v>
      </c>
      <c r="M552" s="76" t="s">
        <v>23</v>
      </c>
      <c r="N552" s="52" t="s">
        <v>259</v>
      </c>
      <c r="O552" s="135" t="s">
        <v>260</v>
      </c>
      <c r="P552" s="41" t="s">
        <v>34</v>
      </c>
    </row>
    <row r="553" spans="1:16">
      <c r="A553" s="53" t="s">
        <v>1136</v>
      </c>
      <c r="B553" s="45" t="s">
        <v>1137</v>
      </c>
      <c r="C553" s="46">
        <v>1</v>
      </c>
      <c r="D553" s="54" t="s">
        <v>1134</v>
      </c>
      <c r="E553" s="58" t="s">
        <v>1138</v>
      </c>
      <c r="F553" s="48">
        <v>290</v>
      </c>
      <c r="G553" s="123">
        <f>rv_32</f>
        <v>0.32</v>
      </c>
      <c r="H553" s="50">
        <f>F553-(F553*G553)</f>
        <v>197.2</v>
      </c>
      <c r="I553" s="50"/>
      <c r="J553" s="50"/>
      <c r="K553" s="50"/>
      <c r="L553" s="43" t="s">
        <v>23</v>
      </c>
      <c r="M553" s="76" t="s">
        <v>23</v>
      </c>
      <c r="N553" s="52" t="s">
        <v>259</v>
      </c>
      <c r="O553" s="135" t="s">
        <v>260</v>
      </c>
      <c r="P553" s="41" t="s">
        <v>34</v>
      </c>
    </row>
    <row r="554" spans="1:16">
      <c r="A554" s="44" t="s">
        <v>1139</v>
      </c>
      <c r="B554" s="45" t="s">
        <v>1140</v>
      </c>
      <c r="C554" s="46">
        <v>1</v>
      </c>
      <c r="D554" s="54" t="s">
        <v>1134</v>
      </c>
      <c r="E554" s="58" t="s">
        <v>1141</v>
      </c>
      <c r="F554" s="134">
        <v>63</v>
      </c>
      <c r="G554" s="123">
        <f>rv_32</f>
        <v>0.32</v>
      </c>
      <c r="H554" s="50">
        <f>F554-(F554*G554)</f>
        <v>42.84</v>
      </c>
      <c r="I554" s="50"/>
      <c r="J554" s="50"/>
      <c r="K554" s="50"/>
      <c r="L554" s="51" t="s">
        <v>23</v>
      </c>
      <c r="M554" s="76" t="s">
        <v>23</v>
      </c>
      <c r="N554" s="52" t="s">
        <v>259</v>
      </c>
      <c r="O554" s="135" t="s">
        <v>260</v>
      </c>
      <c r="P554" s="41" t="s">
        <v>34</v>
      </c>
    </row>
    <row r="555" spans="1:16">
      <c r="A555" s="44" t="s">
        <v>1142</v>
      </c>
      <c r="B555" s="45" t="s">
        <v>1143</v>
      </c>
      <c r="C555" s="46">
        <v>1</v>
      </c>
      <c r="D555" s="54" t="s">
        <v>1134</v>
      </c>
      <c r="E555" s="58" t="s">
        <v>1144</v>
      </c>
      <c r="F555" s="134">
        <v>115</v>
      </c>
      <c r="G555" s="123">
        <f>rv_32</f>
        <v>0.32</v>
      </c>
      <c r="H555" s="50">
        <f>F555-(F555*G555)</f>
        <v>78.199999999999989</v>
      </c>
      <c r="I555" s="50"/>
      <c r="J555" s="50"/>
      <c r="K555" s="50"/>
      <c r="L555" s="51" t="s">
        <v>23</v>
      </c>
      <c r="M555" s="76" t="s">
        <v>23</v>
      </c>
      <c r="N555" s="52" t="s">
        <v>259</v>
      </c>
      <c r="O555" s="135" t="s">
        <v>260</v>
      </c>
      <c r="P555" s="41" t="s">
        <v>34</v>
      </c>
    </row>
    <row r="556" spans="1:16">
      <c r="A556" s="44" t="s">
        <v>1145</v>
      </c>
      <c r="B556" s="45" t="s">
        <v>1146</v>
      </c>
      <c r="C556" s="46">
        <v>1</v>
      </c>
      <c r="D556" s="54" t="s">
        <v>1134</v>
      </c>
      <c r="E556" s="58" t="s">
        <v>1147</v>
      </c>
      <c r="F556" s="134">
        <v>229</v>
      </c>
      <c r="G556" s="123">
        <f>rv_32</f>
        <v>0.32</v>
      </c>
      <c r="H556" s="50">
        <f>F556-(F556*G556)</f>
        <v>155.72</v>
      </c>
      <c r="I556" s="50"/>
      <c r="J556" s="50"/>
      <c r="K556" s="50"/>
      <c r="L556" s="51" t="s">
        <v>23</v>
      </c>
      <c r="M556" s="76" t="s">
        <v>23</v>
      </c>
      <c r="N556" s="52" t="s">
        <v>259</v>
      </c>
      <c r="O556" s="135" t="s">
        <v>260</v>
      </c>
      <c r="P556" s="41" t="s">
        <v>34</v>
      </c>
    </row>
    <row r="557" spans="1:16">
      <c r="A557" s="150"/>
      <c r="B557" s="151"/>
      <c r="C557" s="152"/>
      <c r="D557" s="153"/>
      <c r="E557" s="156"/>
      <c r="F557" s="157"/>
      <c r="G557" s="154"/>
      <c r="H557" s="155"/>
      <c r="I557" s="50"/>
      <c r="J557" s="50"/>
      <c r="K557" s="50"/>
      <c r="L557" s="51"/>
      <c r="M557" s="76"/>
      <c r="N557" s="57"/>
      <c r="O557" s="135"/>
      <c r="P557" s="41"/>
    </row>
    <row r="558" spans="1:16">
      <c r="A558" s="150"/>
      <c r="B558" s="151"/>
      <c r="C558" s="152"/>
      <c r="D558" s="153"/>
      <c r="E558" s="156"/>
      <c r="F558" s="157"/>
      <c r="G558" s="154"/>
      <c r="H558" s="155"/>
      <c r="I558" s="50"/>
      <c r="J558" s="50"/>
      <c r="K558" s="50"/>
      <c r="L558" s="51"/>
      <c r="M558" s="76"/>
      <c r="N558" s="57"/>
      <c r="O558" s="135"/>
      <c r="P558" s="41"/>
    </row>
    <row r="559" spans="1:16">
      <c r="A559" s="83" t="s">
        <v>1148</v>
      </c>
      <c r="B559" s="84" t="s">
        <v>1149</v>
      </c>
      <c r="C559" s="86">
        <v>1</v>
      </c>
      <c r="D559" s="87" t="s">
        <v>21</v>
      </c>
      <c r="E559" s="129" t="s">
        <v>1148</v>
      </c>
      <c r="F559" s="88">
        <v>4582.5</v>
      </c>
      <c r="G559" s="124">
        <f>rv_imp</f>
        <v>0.15</v>
      </c>
      <c r="H559" s="89">
        <f t="shared" si="72"/>
        <v>3895.125</v>
      </c>
      <c r="I559" s="89" t="s">
        <v>1150</v>
      </c>
      <c r="J559" s="89">
        <v>199</v>
      </c>
      <c r="K559" s="89">
        <f>H559+J559</f>
        <v>4094.125</v>
      </c>
      <c r="L559" s="43" t="s">
        <v>23</v>
      </c>
      <c r="M559" s="76">
        <v>2.5</v>
      </c>
      <c r="N559" s="52" t="s">
        <v>1151</v>
      </c>
      <c r="O559" s="135" t="s">
        <v>763</v>
      </c>
      <c r="P559" s="41" t="s">
        <v>764</v>
      </c>
    </row>
    <row r="560" spans="1:16">
      <c r="A560" s="35" t="s">
        <v>1150</v>
      </c>
      <c r="B560" s="36" t="s">
        <v>1152</v>
      </c>
      <c r="C560" s="37">
        <v>1</v>
      </c>
      <c r="D560" s="38" t="s">
        <v>28</v>
      </c>
      <c r="E560" s="130" t="s">
        <v>1150</v>
      </c>
      <c r="F560" s="39"/>
      <c r="G560" s="122"/>
      <c r="H560" s="42">
        <v>199</v>
      </c>
      <c r="I560" s="42"/>
      <c r="J560" s="42"/>
      <c r="K560" s="42"/>
      <c r="L560" s="43" t="s">
        <v>23</v>
      </c>
      <c r="M560" s="76" t="s">
        <v>23</v>
      </c>
      <c r="N560" s="52" t="s">
        <v>29</v>
      </c>
      <c r="O560" s="135" t="s">
        <v>30</v>
      </c>
      <c r="P560" s="41" t="s">
        <v>766</v>
      </c>
    </row>
    <row r="561" spans="1:16">
      <c r="A561" s="44" t="s">
        <v>1153</v>
      </c>
      <c r="B561" s="45" t="s">
        <v>1154</v>
      </c>
      <c r="C561" s="46">
        <v>1</v>
      </c>
      <c r="D561" s="54" t="s">
        <v>21</v>
      </c>
      <c r="E561" s="58" t="s">
        <v>23</v>
      </c>
      <c r="F561" s="48">
        <v>800</v>
      </c>
      <c r="G561" s="123">
        <f t="shared" ref="G561:G572" si="76">rv_imp_cto</f>
        <v>0.12</v>
      </c>
      <c r="H561" s="50">
        <f t="shared" si="72"/>
        <v>704</v>
      </c>
      <c r="I561" s="50"/>
      <c r="J561" s="50"/>
      <c r="K561" s="50"/>
      <c r="L561" s="51" t="s">
        <v>23</v>
      </c>
      <c r="M561" s="76" t="s">
        <v>23</v>
      </c>
      <c r="N561" s="52" t="s">
        <v>1151</v>
      </c>
      <c r="O561" s="135" t="s">
        <v>763</v>
      </c>
      <c r="P561" s="41" t="s">
        <v>1155</v>
      </c>
    </row>
    <row r="562" spans="1:16">
      <c r="A562" s="44" t="s">
        <v>1156</v>
      </c>
      <c r="B562" s="45" t="s">
        <v>1157</v>
      </c>
      <c r="C562" s="46">
        <v>1</v>
      </c>
      <c r="D562" s="54" t="s">
        <v>21</v>
      </c>
      <c r="E562" s="58" t="s">
        <v>23</v>
      </c>
      <c r="F562" s="48">
        <v>1600</v>
      </c>
      <c r="G562" s="123">
        <f t="shared" si="76"/>
        <v>0.12</v>
      </c>
      <c r="H562" s="50">
        <f t="shared" ref="H562:H563" si="77">F562-(F562*G562)</f>
        <v>1408</v>
      </c>
      <c r="I562" s="50"/>
      <c r="J562" s="50"/>
      <c r="K562" s="50"/>
      <c r="L562" s="51" t="s">
        <v>23</v>
      </c>
      <c r="M562" s="76" t="s">
        <v>23</v>
      </c>
      <c r="N562" s="52" t="s">
        <v>1151</v>
      </c>
      <c r="O562" s="135" t="s">
        <v>763</v>
      </c>
      <c r="P562" s="41" t="s">
        <v>1155</v>
      </c>
    </row>
    <row r="563" spans="1:16">
      <c r="A563" s="44" t="s">
        <v>1158</v>
      </c>
      <c r="B563" s="45" t="s">
        <v>1159</v>
      </c>
      <c r="C563" s="46">
        <v>1</v>
      </c>
      <c r="D563" s="54" t="s">
        <v>21</v>
      </c>
      <c r="E563" s="58" t="s">
        <v>23</v>
      </c>
      <c r="F563" s="48">
        <v>2400</v>
      </c>
      <c r="G563" s="123">
        <f t="shared" si="76"/>
        <v>0.12</v>
      </c>
      <c r="H563" s="50">
        <f t="shared" si="77"/>
        <v>2112</v>
      </c>
      <c r="I563" s="50"/>
      <c r="J563" s="50"/>
      <c r="K563" s="50"/>
      <c r="L563" s="51" t="s">
        <v>23</v>
      </c>
      <c r="M563" s="76" t="s">
        <v>23</v>
      </c>
      <c r="N563" s="52" t="s">
        <v>1151</v>
      </c>
      <c r="O563" s="135" t="s">
        <v>763</v>
      </c>
      <c r="P563" s="41" t="s">
        <v>1155</v>
      </c>
    </row>
    <row r="564" spans="1:16">
      <c r="A564" s="44" t="s">
        <v>1160</v>
      </c>
      <c r="B564" s="45" t="s">
        <v>1161</v>
      </c>
      <c r="C564" s="46">
        <v>1</v>
      </c>
      <c r="D564" s="54" t="s">
        <v>21</v>
      </c>
      <c r="E564" s="58" t="s">
        <v>23</v>
      </c>
      <c r="F564" s="48">
        <v>400</v>
      </c>
      <c r="G564" s="123">
        <f t="shared" si="76"/>
        <v>0.12</v>
      </c>
      <c r="H564" s="50">
        <f t="shared" si="72"/>
        <v>352</v>
      </c>
      <c r="I564" s="50"/>
      <c r="J564" s="50"/>
      <c r="K564" s="50"/>
      <c r="L564" s="51" t="s">
        <v>23</v>
      </c>
      <c r="M564" s="76" t="s">
        <v>23</v>
      </c>
      <c r="N564" s="52" t="s">
        <v>1151</v>
      </c>
      <c r="O564" s="135" t="s">
        <v>763</v>
      </c>
      <c r="P564" s="41" t="s">
        <v>1155</v>
      </c>
    </row>
    <row r="565" spans="1:16">
      <c r="A565" s="44" t="s">
        <v>1162</v>
      </c>
      <c r="B565" s="45" t="s">
        <v>1163</v>
      </c>
      <c r="C565" s="46">
        <v>1</v>
      </c>
      <c r="D565" s="54" t="s">
        <v>21</v>
      </c>
      <c r="E565" s="58" t="s">
        <v>23</v>
      </c>
      <c r="F565" s="48">
        <v>2000</v>
      </c>
      <c r="G565" s="123">
        <f t="shared" si="76"/>
        <v>0.12</v>
      </c>
      <c r="H565" s="50">
        <f t="shared" ref="H565:H566" si="78">F565-(F565*G565)</f>
        <v>1760</v>
      </c>
      <c r="I565" s="50"/>
      <c r="J565" s="50"/>
      <c r="K565" s="50"/>
      <c r="L565" s="51" t="s">
        <v>23</v>
      </c>
      <c r="M565" s="76" t="s">
        <v>23</v>
      </c>
      <c r="N565" s="52" t="s">
        <v>1151</v>
      </c>
      <c r="O565" s="135" t="s">
        <v>763</v>
      </c>
      <c r="P565" s="41" t="s">
        <v>1155</v>
      </c>
    </row>
    <row r="566" spans="1:16">
      <c r="A566" s="44" t="s">
        <v>1164</v>
      </c>
      <c r="B566" s="45" t="s">
        <v>1165</v>
      </c>
      <c r="C566" s="46">
        <v>1</v>
      </c>
      <c r="D566" s="54" t="s">
        <v>21</v>
      </c>
      <c r="E566" s="58" t="s">
        <v>23</v>
      </c>
      <c r="F566" s="48">
        <v>5200</v>
      </c>
      <c r="G566" s="123">
        <f t="shared" si="76"/>
        <v>0.12</v>
      </c>
      <c r="H566" s="50">
        <f t="shared" si="78"/>
        <v>4576</v>
      </c>
      <c r="I566" s="50"/>
      <c r="J566" s="50"/>
      <c r="K566" s="50"/>
      <c r="L566" s="51" t="s">
        <v>23</v>
      </c>
      <c r="M566" s="76" t="s">
        <v>23</v>
      </c>
      <c r="N566" s="52" t="s">
        <v>1151</v>
      </c>
      <c r="O566" s="135" t="s">
        <v>763</v>
      </c>
      <c r="P566" s="41" t="s">
        <v>1155</v>
      </c>
    </row>
    <row r="567" spans="1:16">
      <c r="A567" s="44" t="s">
        <v>1166</v>
      </c>
      <c r="B567" s="45" t="s">
        <v>1167</v>
      </c>
      <c r="C567" s="46">
        <v>1</v>
      </c>
      <c r="D567" s="54" t="s">
        <v>21</v>
      </c>
      <c r="E567" s="58" t="s">
        <v>23</v>
      </c>
      <c r="F567" s="48">
        <v>550</v>
      </c>
      <c r="G567" s="123">
        <f t="shared" si="76"/>
        <v>0.12</v>
      </c>
      <c r="H567" s="50">
        <f t="shared" si="72"/>
        <v>484</v>
      </c>
      <c r="I567" s="50"/>
      <c r="J567" s="50"/>
      <c r="K567" s="50"/>
      <c r="L567" s="51" t="s">
        <v>23</v>
      </c>
      <c r="M567" s="76" t="s">
        <v>23</v>
      </c>
      <c r="N567" s="52" t="s">
        <v>1151</v>
      </c>
      <c r="O567" s="135" t="s">
        <v>763</v>
      </c>
      <c r="P567" s="41" t="s">
        <v>1155</v>
      </c>
    </row>
    <row r="568" spans="1:16">
      <c r="A568" s="44" t="s">
        <v>1168</v>
      </c>
      <c r="B568" s="45" t="s">
        <v>1169</v>
      </c>
      <c r="C568" s="46">
        <v>1</v>
      </c>
      <c r="D568" s="54" t="s">
        <v>21</v>
      </c>
      <c r="E568" s="58" t="s">
        <v>23</v>
      </c>
      <c r="F568" s="48">
        <v>700</v>
      </c>
      <c r="G568" s="123">
        <f t="shared" si="76"/>
        <v>0.12</v>
      </c>
      <c r="H568" s="50">
        <f t="shared" ref="H568" si="79">F568-(F568*G568)</f>
        <v>616</v>
      </c>
      <c r="I568" s="50"/>
      <c r="J568" s="50"/>
      <c r="K568" s="50"/>
      <c r="L568" s="51" t="s">
        <v>23</v>
      </c>
      <c r="M568" s="76" t="s">
        <v>23</v>
      </c>
      <c r="N568" s="52" t="s">
        <v>1151</v>
      </c>
      <c r="O568" s="135" t="s">
        <v>763</v>
      </c>
      <c r="P568" s="41" t="s">
        <v>1155</v>
      </c>
    </row>
    <row r="569" spans="1:16">
      <c r="A569" s="44" t="s">
        <v>1170</v>
      </c>
      <c r="B569" s="45" t="s">
        <v>1171</v>
      </c>
      <c r="C569" s="46">
        <v>1</v>
      </c>
      <c r="D569" s="54" t="s">
        <v>21</v>
      </c>
      <c r="E569" s="58" t="s">
        <v>23</v>
      </c>
      <c r="F569" s="48">
        <v>600</v>
      </c>
      <c r="G569" s="123">
        <f t="shared" si="76"/>
        <v>0.12</v>
      </c>
      <c r="H569" s="50">
        <f t="shared" si="72"/>
        <v>528</v>
      </c>
      <c r="I569" s="50"/>
      <c r="J569" s="50"/>
      <c r="K569" s="50"/>
      <c r="L569" s="51" t="s">
        <v>23</v>
      </c>
      <c r="M569" s="76" t="s">
        <v>23</v>
      </c>
      <c r="N569" s="52" t="s">
        <v>1151</v>
      </c>
      <c r="O569" s="135" t="s">
        <v>763</v>
      </c>
      <c r="P569" s="41" t="s">
        <v>1155</v>
      </c>
    </row>
    <row r="570" spans="1:16">
      <c r="A570" s="44" t="s">
        <v>1172</v>
      </c>
      <c r="B570" s="45" t="s">
        <v>1173</v>
      </c>
      <c r="C570" s="46">
        <v>1</v>
      </c>
      <c r="D570" s="54" t="s">
        <v>21</v>
      </c>
      <c r="E570" s="58" t="s">
        <v>23</v>
      </c>
      <c r="F570" s="48">
        <v>2400</v>
      </c>
      <c r="G570" s="123">
        <f t="shared" si="76"/>
        <v>0.12</v>
      </c>
      <c r="H570" s="50">
        <f t="shared" ref="H570" si="80">F570-(F570*G570)</f>
        <v>2112</v>
      </c>
      <c r="I570" s="50"/>
      <c r="J570" s="50"/>
      <c r="K570" s="50"/>
      <c r="L570" s="51" t="s">
        <v>23</v>
      </c>
      <c r="M570" s="76" t="s">
        <v>23</v>
      </c>
      <c r="N570" s="52" t="s">
        <v>1151</v>
      </c>
      <c r="O570" s="135" t="s">
        <v>763</v>
      </c>
      <c r="P570" s="41" t="s">
        <v>1155</v>
      </c>
    </row>
    <row r="571" spans="1:16">
      <c r="A571" s="44" t="s">
        <v>1174</v>
      </c>
      <c r="B571" s="45" t="s">
        <v>1175</v>
      </c>
      <c r="C571" s="46">
        <v>1</v>
      </c>
      <c r="D571" s="54" t="s">
        <v>21</v>
      </c>
      <c r="E571" s="58" t="s">
        <v>23</v>
      </c>
      <c r="F571" s="48">
        <v>41.67</v>
      </c>
      <c r="G571" s="123">
        <f t="shared" si="76"/>
        <v>0.12</v>
      </c>
      <c r="H571" s="50">
        <f t="shared" si="72"/>
        <v>36.669600000000003</v>
      </c>
      <c r="I571" s="50"/>
      <c r="J571" s="50"/>
      <c r="K571" s="50"/>
      <c r="L571" s="51" t="s">
        <v>23</v>
      </c>
      <c r="M571" s="76" t="s">
        <v>23</v>
      </c>
      <c r="N571" s="52" t="s">
        <v>1151</v>
      </c>
      <c r="O571" s="135" t="s">
        <v>763</v>
      </c>
      <c r="P571" s="41" t="s">
        <v>1155</v>
      </c>
    </row>
    <row r="572" spans="1:16">
      <c r="A572" s="44" t="s">
        <v>1176</v>
      </c>
      <c r="B572" s="45" t="s">
        <v>1177</v>
      </c>
      <c r="C572" s="46">
        <v>1</v>
      </c>
      <c r="D572" s="54" t="s">
        <v>21</v>
      </c>
      <c r="E572" s="58" t="s">
        <v>23</v>
      </c>
      <c r="F572" s="134">
        <v>124.17</v>
      </c>
      <c r="G572" s="123">
        <f t="shared" si="76"/>
        <v>0.12</v>
      </c>
      <c r="H572" s="50">
        <f t="shared" si="72"/>
        <v>109.2696</v>
      </c>
      <c r="I572" s="50"/>
      <c r="J572" s="50"/>
      <c r="K572" s="50"/>
      <c r="L572" s="51" t="s">
        <v>23</v>
      </c>
      <c r="M572" s="76" t="s">
        <v>23</v>
      </c>
      <c r="N572" s="52" t="s">
        <v>1151</v>
      </c>
      <c r="O572" s="135" t="s">
        <v>763</v>
      </c>
      <c r="P572" s="41" t="s">
        <v>1155</v>
      </c>
    </row>
    <row r="573" spans="1:16">
      <c r="A573" s="44" t="s">
        <v>1178</v>
      </c>
      <c r="B573" s="45" t="s">
        <v>1179</v>
      </c>
      <c r="C573" s="46">
        <v>1</v>
      </c>
      <c r="D573" s="54" t="s">
        <v>21</v>
      </c>
      <c r="E573" s="58" t="s">
        <v>23</v>
      </c>
      <c r="F573" s="48"/>
      <c r="G573" s="123"/>
      <c r="H573" s="50">
        <f t="shared" si="72"/>
        <v>0</v>
      </c>
      <c r="I573" s="50"/>
      <c r="J573" s="50"/>
      <c r="K573" s="50"/>
      <c r="L573" s="51" t="s">
        <v>23</v>
      </c>
      <c r="M573" s="76" t="s">
        <v>23</v>
      </c>
      <c r="N573" s="52" t="s">
        <v>1151</v>
      </c>
      <c r="O573" s="135" t="s">
        <v>763</v>
      </c>
      <c r="P573" s="41" t="s">
        <v>1155</v>
      </c>
    </row>
    <row r="574" spans="1:16">
      <c r="A574" s="44" t="s">
        <v>1180</v>
      </c>
      <c r="B574" s="45" t="s">
        <v>1181</v>
      </c>
      <c r="C574" s="46">
        <v>1</v>
      </c>
      <c r="D574" s="54" t="s">
        <v>21</v>
      </c>
      <c r="E574" s="58" t="s">
        <v>23</v>
      </c>
      <c r="F574" s="48"/>
      <c r="G574" s="123"/>
      <c r="H574" s="50">
        <f t="shared" si="72"/>
        <v>0</v>
      </c>
      <c r="I574" s="50"/>
      <c r="J574" s="50"/>
      <c r="K574" s="50"/>
      <c r="L574" s="51" t="s">
        <v>23</v>
      </c>
      <c r="M574" s="76" t="s">
        <v>23</v>
      </c>
      <c r="N574" s="52" t="s">
        <v>1151</v>
      </c>
      <c r="O574" s="135" t="s">
        <v>763</v>
      </c>
      <c r="P574" s="41" t="s">
        <v>1155</v>
      </c>
    </row>
    <row r="575" spans="1:16">
      <c r="A575" s="44" t="s">
        <v>1182</v>
      </c>
      <c r="B575" s="45" t="s">
        <v>1183</v>
      </c>
      <c r="C575" s="46">
        <v>1</v>
      </c>
      <c r="D575" s="54" t="s">
        <v>28</v>
      </c>
      <c r="E575" s="58" t="s">
        <v>1182</v>
      </c>
      <c r="F575" s="48"/>
      <c r="G575" s="123"/>
      <c r="H575" s="50">
        <v>100</v>
      </c>
      <c r="I575" s="50"/>
      <c r="J575" s="50"/>
      <c r="K575" s="50"/>
      <c r="L575" s="51" t="s">
        <v>23</v>
      </c>
      <c r="M575" s="76" t="s">
        <v>23</v>
      </c>
      <c r="N575" s="52" t="s">
        <v>29</v>
      </c>
      <c r="O575" s="135" t="s">
        <v>30</v>
      </c>
      <c r="P575" s="41" t="s">
        <v>766</v>
      </c>
    </row>
    <row r="576" spans="1:16">
      <c r="A576" s="44" t="s">
        <v>1184</v>
      </c>
      <c r="B576" s="45" t="s">
        <v>1185</v>
      </c>
      <c r="C576" s="46">
        <v>1</v>
      </c>
      <c r="D576" s="54" t="s">
        <v>28</v>
      </c>
      <c r="E576" s="58" t="s">
        <v>1184</v>
      </c>
      <c r="F576" s="48"/>
      <c r="G576" s="123"/>
      <c r="H576" s="50">
        <v>216</v>
      </c>
      <c r="I576" s="50"/>
      <c r="J576" s="50"/>
      <c r="K576" s="50"/>
      <c r="L576" s="51" t="s">
        <v>23</v>
      </c>
      <c r="M576" s="76" t="s">
        <v>23</v>
      </c>
      <c r="N576" s="52" t="s">
        <v>29</v>
      </c>
      <c r="O576" s="135" t="s">
        <v>30</v>
      </c>
      <c r="P576" s="41" t="s">
        <v>766</v>
      </c>
    </row>
    <row r="577" spans="1:16">
      <c r="A577" s="44" t="s">
        <v>1186</v>
      </c>
      <c r="B577" s="45" t="s">
        <v>1187</v>
      </c>
      <c r="C577" s="46">
        <v>1</v>
      </c>
      <c r="D577" s="54" t="s">
        <v>28</v>
      </c>
      <c r="E577" s="58" t="s">
        <v>1186</v>
      </c>
      <c r="F577" s="48"/>
      <c r="G577" s="123"/>
      <c r="H577" s="50">
        <v>340</v>
      </c>
      <c r="I577" s="50"/>
      <c r="J577" s="50"/>
      <c r="K577" s="50"/>
      <c r="L577" s="51" t="s">
        <v>23</v>
      </c>
      <c r="M577" s="76" t="s">
        <v>23</v>
      </c>
      <c r="N577" s="52" t="s">
        <v>29</v>
      </c>
      <c r="O577" s="135" t="s">
        <v>30</v>
      </c>
      <c r="P577" s="41" t="s">
        <v>766</v>
      </c>
    </row>
    <row r="578" spans="1:16">
      <c r="A578" s="44" t="s">
        <v>1188</v>
      </c>
      <c r="B578" s="45" t="s">
        <v>1189</v>
      </c>
      <c r="C578" s="46">
        <v>1</v>
      </c>
      <c r="D578" s="54" t="s">
        <v>28</v>
      </c>
      <c r="E578" s="58" t="s">
        <v>1188</v>
      </c>
      <c r="F578" s="48"/>
      <c r="G578" s="123"/>
      <c r="H578" s="50">
        <v>500</v>
      </c>
      <c r="I578" s="50"/>
      <c r="J578" s="50"/>
      <c r="K578" s="50"/>
      <c r="L578" s="51" t="s">
        <v>23</v>
      </c>
      <c r="M578" s="76" t="s">
        <v>23</v>
      </c>
      <c r="N578" s="52" t="s">
        <v>29</v>
      </c>
      <c r="O578" s="135" t="s">
        <v>30</v>
      </c>
      <c r="P578" s="41" t="s">
        <v>766</v>
      </c>
    </row>
    <row r="579" spans="1:16">
      <c r="A579" s="44" t="s">
        <v>1190</v>
      </c>
      <c r="B579" s="45" t="s">
        <v>1191</v>
      </c>
      <c r="C579" s="46">
        <v>1</v>
      </c>
      <c r="D579" s="54" t="s">
        <v>28</v>
      </c>
      <c r="E579" s="58" t="s">
        <v>1190</v>
      </c>
      <c r="F579" s="48"/>
      <c r="G579" s="123"/>
      <c r="H579" s="50">
        <v>20</v>
      </c>
      <c r="I579" s="50"/>
      <c r="J579" s="50"/>
      <c r="K579" s="50"/>
      <c r="L579" s="51" t="s">
        <v>23</v>
      </c>
      <c r="M579" s="76" t="s">
        <v>23</v>
      </c>
      <c r="N579" s="52" t="s">
        <v>29</v>
      </c>
      <c r="O579" s="135" t="s">
        <v>30</v>
      </c>
      <c r="P579" s="41" t="s">
        <v>766</v>
      </c>
    </row>
    <row r="580" spans="1:16">
      <c r="A580" s="44" t="s">
        <v>1192</v>
      </c>
      <c r="B580" s="45" t="s">
        <v>1193</v>
      </c>
      <c r="C580" s="46">
        <v>1</v>
      </c>
      <c r="D580" s="54" t="s">
        <v>28</v>
      </c>
      <c r="E580" s="58" t="s">
        <v>1192</v>
      </c>
      <c r="F580" s="48"/>
      <c r="G580" s="123"/>
      <c r="H580" s="50">
        <v>140</v>
      </c>
      <c r="I580" s="50"/>
      <c r="J580" s="50"/>
      <c r="K580" s="50"/>
      <c r="L580" s="51" t="s">
        <v>23</v>
      </c>
      <c r="M580" s="76" t="s">
        <v>23</v>
      </c>
      <c r="N580" s="52" t="s">
        <v>29</v>
      </c>
      <c r="O580" s="135" t="s">
        <v>30</v>
      </c>
      <c r="P580" s="41" t="s">
        <v>766</v>
      </c>
    </row>
    <row r="581" spans="1:16">
      <c r="A581" s="44" t="s">
        <v>1194</v>
      </c>
      <c r="B581" s="45" t="s">
        <v>1195</v>
      </c>
      <c r="C581" s="46">
        <v>1</v>
      </c>
      <c r="D581" s="54" t="s">
        <v>28</v>
      </c>
      <c r="E581" s="58" t="s">
        <v>1194</v>
      </c>
      <c r="F581" s="48"/>
      <c r="G581" s="123"/>
      <c r="H581" s="50">
        <v>260</v>
      </c>
      <c r="I581" s="50"/>
      <c r="J581" s="50"/>
      <c r="K581" s="50"/>
      <c r="L581" s="51" t="s">
        <v>23</v>
      </c>
      <c r="M581" s="76" t="s">
        <v>23</v>
      </c>
      <c r="N581" s="52" t="s">
        <v>29</v>
      </c>
      <c r="O581" s="135" t="s">
        <v>30</v>
      </c>
      <c r="P581" s="41" t="s">
        <v>766</v>
      </c>
    </row>
    <row r="582" spans="1:16">
      <c r="A582" s="44" t="s">
        <v>1196</v>
      </c>
      <c r="B582" s="45" t="s">
        <v>1197</v>
      </c>
      <c r="C582" s="46">
        <v>1</v>
      </c>
      <c r="D582" s="54" t="s">
        <v>28</v>
      </c>
      <c r="E582" s="58" t="s">
        <v>1196</v>
      </c>
      <c r="F582" s="48"/>
      <c r="G582" s="123"/>
      <c r="H582" s="50">
        <v>100</v>
      </c>
      <c r="I582" s="50"/>
      <c r="J582" s="50"/>
      <c r="K582" s="50"/>
      <c r="L582" s="51" t="s">
        <v>23</v>
      </c>
      <c r="M582" s="76" t="s">
        <v>23</v>
      </c>
      <c r="N582" s="52" t="s">
        <v>29</v>
      </c>
      <c r="O582" s="135" t="s">
        <v>30</v>
      </c>
      <c r="P582" s="41" t="s">
        <v>766</v>
      </c>
    </row>
    <row r="583" spans="1:16">
      <c r="A583" s="44" t="s">
        <v>1198</v>
      </c>
      <c r="B583" s="45" t="s">
        <v>1199</v>
      </c>
      <c r="C583" s="46">
        <v>1</v>
      </c>
      <c r="D583" s="54" t="s">
        <v>28</v>
      </c>
      <c r="E583" s="58" t="s">
        <v>1198</v>
      </c>
      <c r="F583" s="48"/>
      <c r="G583" s="123"/>
      <c r="H583" s="50">
        <v>200</v>
      </c>
      <c r="I583" s="50"/>
      <c r="J583" s="50"/>
      <c r="K583" s="50"/>
      <c r="L583" s="51" t="s">
        <v>23</v>
      </c>
      <c r="M583" s="76" t="s">
        <v>23</v>
      </c>
      <c r="N583" s="52" t="s">
        <v>29</v>
      </c>
      <c r="O583" s="135" t="s">
        <v>30</v>
      </c>
      <c r="P583" s="41" t="s">
        <v>766</v>
      </c>
    </row>
    <row r="584" spans="1:16">
      <c r="A584" s="44" t="s">
        <v>1200</v>
      </c>
      <c r="B584" s="45" t="s">
        <v>1201</v>
      </c>
      <c r="C584" s="46">
        <v>1</v>
      </c>
      <c r="D584" s="54" t="s">
        <v>28</v>
      </c>
      <c r="E584" s="58" t="s">
        <v>1200</v>
      </c>
      <c r="F584" s="48"/>
      <c r="G584" s="123"/>
      <c r="H584" s="50">
        <v>330</v>
      </c>
      <c r="I584" s="50"/>
      <c r="J584" s="50"/>
      <c r="K584" s="50"/>
      <c r="L584" s="51" t="s">
        <v>23</v>
      </c>
      <c r="M584" s="76" t="s">
        <v>23</v>
      </c>
      <c r="N584" s="52" t="s">
        <v>29</v>
      </c>
      <c r="O584" s="135" t="s">
        <v>30</v>
      </c>
      <c r="P584" s="41" t="s">
        <v>766</v>
      </c>
    </row>
    <row r="585" spans="1:16">
      <c r="A585" s="44" t="s">
        <v>1202</v>
      </c>
      <c r="B585" s="45" t="s">
        <v>1203</v>
      </c>
      <c r="C585" s="46">
        <v>1</v>
      </c>
      <c r="D585" s="54" t="s">
        <v>28</v>
      </c>
      <c r="E585" s="58" t="s">
        <v>1202</v>
      </c>
      <c r="F585" s="48"/>
      <c r="G585" s="123"/>
      <c r="H585" s="50">
        <v>140</v>
      </c>
      <c r="I585" s="50"/>
      <c r="J585" s="50"/>
      <c r="K585" s="50"/>
      <c r="L585" s="51" t="s">
        <v>23</v>
      </c>
      <c r="M585" s="76" t="s">
        <v>23</v>
      </c>
      <c r="N585" s="52" t="s">
        <v>29</v>
      </c>
      <c r="O585" s="135" t="s">
        <v>30</v>
      </c>
      <c r="P585" s="41" t="s">
        <v>766</v>
      </c>
    </row>
    <row r="586" spans="1:16">
      <c r="A586" s="44" t="s">
        <v>1204</v>
      </c>
      <c r="B586" s="45" t="s">
        <v>1205</v>
      </c>
      <c r="C586" s="46">
        <v>1</v>
      </c>
      <c r="D586" s="54" t="s">
        <v>28</v>
      </c>
      <c r="E586" s="58" t="s">
        <v>1206</v>
      </c>
      <c r="F586" s="48"/>
      <c r="G586" s="123"/>
      <c r="H586" s="50">
        <v>250</v>
      </c>
      <c r="I586" s="50"/>
      <c r="J586" s="50"/>
      <c r="K586" s="50"/>
      <c r="L586" s="51" t="s">
        <v>23</v>
      </c>
      <c r="M586" s="76" t="s">
        <v>23</v>
      </c>
      <c r="N586" s="52" t="s">
        <v>29</v>
      </c>
      <c r="O586" s="135" t="s">
        <v>30</v>
      </c>
      <c r="P586" s="41" t="s">
        <v>766</v>
      </c>
    </row>
    <row r="587" spans="1:16">
      <c r="A587" s="44" t="s">
        <v>1207</v>
      </c>
      <c r="B587" s="45" t="s">
        <v>1208</v>
      </c>
      <c r="C587" s="46">
        <v>1</v>
      </c>
      <c r="D587" s="54" t="s">
        <v>28</v>
      </c>
      <c r="E587" s="58" t="s">
        <v>1207</v>
      </c>
      <c r="F587" s="48"/>
      <c r="G587" s="123"/>
      <c r="H587" s="50">
        <v>390</v>
      </c>
      <c r="I587" s="50"/>
      <c r="J587" s="50"/>
      <c r="K587" s="50"/>
      <c r="L587" s="51" t="s">
        <v>23</v>
      </c>
      <c r="M587" s="76" t="s">
        <v>23</v>
      </c>
      <c r="N587" s="52" t="s">
        <v>29</v>
      </c>
      <c r="O587" s="135" t="s">
        <v>30</v>
      </c>
      <c r="P587" s="41" t="s">
        <v>766</v>
      </c>
    </row>
    <row r="588" spans="1:16">
      <c r="A588" s="44" t="s">
        <v>1209</v>
      </c>
      <c r="B588" s="45" t="s">
        <v>1210</v>
      </c>
      <c r="C588" s="46">
        <v>1</v>
      </c>
      <c r="D588" s="54" t="s">
        <v>28</v>
      </c>
      <c r="E588" s="58" t="s">
        <v>1209</v>
      </c>
      <c r="F588" s="48"/>
      <c r="G588" s="123"/>
      <c r="H588" s="50">
        <v>286</v>
      </c>
      <c r="I588" s="50"/>
      <c r="J588" s="50"/>
      <c r="K588" s="50"/>
      <c r="L588" s="51" t="s">
        <v>23</v>
      </c>
      <c r="M588" s="76" t="s">
        <v>23</v>
      </c>
      <c r="N588" s="52" t="s">
        <v>29</v>
      </c>
      <c r="O588" s="135" t="s">
        <v>30</v>
      </c>
      <c r="P588" s="41" t="s">
        <v>31</v>
      </c>
    </row>
    <row r="589" spans="1:16">
      <c r="A589" s="44" t="s">
        <v>1211</v>
      </c>
      <c r="B589" s="45" t="s">
        <v>1212</v>
      </c>
      <c r="C589" s="46">
        <v>1</v>
      </c>
      <c r="D589" s="54" t="s">
        <v>28</v>
      </c>
      <c r="E589" s="58" t="s">
        <v>1211</v>
      </c>
      <c r="F589" s="48"/>
      <c r="G589" s="123"/>
      <c r="H589" s="50">
        <v>520</v>
      </c>
      <c r="I589" s="50"/>
      <c r="J589" s="50"/>
      <c r="K589" s="50"/>
      <c r="L589" s="51" t="s">
        <v>23</v>
      </c>
      <c r="M589" s="76" t="s">
        <v>23</v>
      </c>
      <c r="N589" s="52" t="s">
        <v>29</v>
      </c>
      <c r="O589" s="135" t="s">
        <v>30</v>
      </c>
      <c r="P589" s="41" t="s">
        <v>31</v>
      </c>
    </row>
    <row r="590" spans="1:16">
      <c r="A590" s="44" t="s">
        <v>1213</v>
      </c>
      <c r="B590" s="45" t="s">
        <v>1214</v>
      </c>
      <c r="C590" s="46">
        <v>1</v>
      </c>
      <c r="D590" s="54" t="s">
        <v>28</v>
      </c>
      <c r="E590" s="58" t="s">
        <v>1213</v>
      </c>
      <c r="F590" s="48"/>
      <c r="G590" s="123"/>
      <c r="H590" s="50">
        <v>736</v>
      </c>
      <c r="I590" s="50"/>
      <c r="J590" s="50"/>
      <c r="K590" s="50"/>
      <c r="L590" s="51" t="s">
        <v>23</v>
      </c>
      <c r="M590" s="76" t="s">
        <v>23</v>
      </c>
      <c r="N590" s="52" t="s">
        <v>29</v>
      </c>
      <c r="O590" s="135" t="s">
        <v>30</v>
      </c>
      <c r="P590" s="41" t="s">
        <v>31</v>
      </c>
    </row>
    <row r="591" spans="1:16">
      <c r="A591" s="44" t="s">
        <v>1215</v>
      </c>
      <c r="B591" s="45" t="s">
        <v>1216</v>
      </c>
      <c r="C591" s="46">
        <v>1</v>
      </c>
      <c r="D591" s="47" t="s">
        <v>331</v>
      </c>
      <c r="E591" s="58" t="s">
        <v>1215</v>
      </c>
      <c r="F591" s="48">
        <v>112.23</v>
      </c>
      <c r="G591" s="123">
        <f>rv_20</f>
        <v>0.2</v>
      </c>
      <c r="H591" s="50">
        <f t="shared" si="72"/>
        <v>89.784000000000006</v>
      </c>
      <c r="I591" s="50"/>
      <c r="J591" s="50"/>
      <c r="K591" s="50"/>
      <c r="L591" s="43" t="s">
        <v>23</v>
      </c>
      <c r="M591" s="76" t="s">
        <v>23</v>
      </c>
      <c r="N591" s="52" t="s">
        <v>259</v>
      </c>
      <c r="O591" s="136" t="s">
        <v>260</v>
      </c>
      <c r="P591" s="49" t="s">
        <v>261</v>
      </c>
    </row>
    <row r="592" spans="1:16">
      <c r="A592" s="44" t="s">
        <v>1217</v>
      </c>
      <c r="B592" s="45" t="s">
        <v>1218</v>
      </c>
      <c r="C592" s="46">
        <v>1</v>
      </c>
      <c r="D592" s="47" t="s">
        <v>331</v>
      </c>
      <c r="E592" s="58" t="s">
        <v>1217</v>
      </c>
      <c r="F592" s="48">
        <v>12.12</v>
      </c>
      <c r="G592" s="123">
        <f>rv_20</f>
        <v>0.2</v>
      </c>
      <c r="H592" s="50">
        <f t="shared" si="72"/>
        <v>9.6959999999999997</v>
      </c>
      <c r="I592" s="50"/>
      <c r="J592" s="50"/>
      <c r="K592" s="50"/>
      <c r="L592" s="43" t="s">
        <v>23</v>
      </c>
      <c r="M592" s="76" t="s">
        <v>23</v>
      </c>
      <c r="N592" s="52" t="s">
        <v>259</v>
      </c>
      <c r="O592" s="136" t="s">
        <v>260</v>
      </c>
      <c r="P592" s="49" t="s">
        <v>261</v>
      </c>
    </row>
    <row r="593" spans="1:16">
      <c r="A593" s="83" t="s">
        <v>1219</v>
      </c>
      <c r="B593" s="84" t="s">
        <v>1220</v>
      </c>
      <c r="C593" s="86">
        <v>1</v>
      </c>
      <c r="D593" s="87" t="s">
        <v>21</v>
      </c>
      <c r="E593" s="129" t="s">
        <v>1219</v>
      </c>
      <c r="F593" s="88">
        <v>2832.5</v>
      </c>
      <c r="G593" s="124">
        <f>rv_mp_eg</f>
        <v>0.19</v>
      </c>
      <c r="H593" s="89">
        <f t="shared" si="72"/>
        <v>2294.3249999999998</v>
      </c>
      <c r="I593" s="89" t="s">
        <v>1221</v>
      </c>
      <c r="J593" s="89" t="e">
        <f>mp_3pl</f>
        <v>#REF!</v>
      </c>
      <c r="K593" s="85" t="e">
        <f>H593+J593</f>
        <v>#REF!</v>
      </c>
      <c r="L593" s="43" t="s">
        <v>23</v>
      </c>
      <c r="M593" s="75">
        <v>1.2</v>
      </c>
      <c r="N593" s="52" t="s">
        <v>1222</v>
      </c>
      <c r="O593" s="135" t="s">
        <v>763</v>
      </c>
      <c r="P593" s="41" t="s">
        <v>764</v>
      </c>
    </row>
    <row r="594" spans="1:16">
      <c r="A594" s="35" t="s">
        <v>1221</v>
      </c>
      <c r="B594" s="36" t="s">
        <v>1223</v>
      </c>
      <c r="C594" s="37">
        <v>1</v>
      </c>
      <c r="D594" s="38" t="s">
        <v>28</v>
      </c>
      <c r="E594" s="130" t="s">
        <v>1221</v>
      </c>
      <c r="F594" s="39"/>
      <c r="G594" s="122"/>
      <c r="H594" s="42">
        <v>125</v>
      </c>
      <c r="I594" s="42"/>
      <c r="J594" s="42"/>
      <c r="K594" s="42"/>
      <c r="L594" s="43" t="s">
        <v>23</v>
      </c>
      <c r="M594" s="76" t="s">
        <v>23</v>
      </c>
      <c r="N594" s="52" t="s">
        <v>29</v>
      </c>
      <c r="O594" s="135" t="s">
        <v>30</v>
      </c>
      <c r="P594" s="41" t="s">
        <v>766</v>
      </c>
    </row>
    <row r="595" spans="1:16">
      <c r="A595" s="44" t="s">
        <v>1224</v>
      </c>
      <c r="B595" s="45" t="s">
        <v>1225</v>
      </c>
      <c r="C595" s="46">
        <v>1</v>
      </c>
      <c r="D595" s="54" t="s">
        <v>21</v>
      </c>
      <c r="E595" s="58" t="s">
        <v>23</v>
      </c>
      <c r="F595" s="48">
        <v>800</v>
      </c>
      <c r="G595" s="123">
        <f t="shared" ref="G595:G601" si="81">rv_mp_eg_cto</f>
        <v>0.15</v>
      </c>
      <c r="H595" s="50">
        <f t="shared" ref="H595:H601" si="82">F595-(F595*G595)</f>
        <v>680</v>
      </c>
      <c r="I595" s="50"/>
      <c r="J595" s="50"/>
      <c r="K595" s="50"/>
      <c r="L595" s="43" t="s">
        <v>23</v>
      </c>
      <c r="M595" s="76" t="s">
        <v>23</v>
      </c>
      <c r="N595" s="52" t="s">
        <v>1222</v>
      </c>
      <c r="O595" s="135" t="s">
        <v>763</v>
      </c>
      <c r="P595" s="41" t="s">
        <v>34</v>
      </c>
    </row>
    <row r="596" spans="1:16">
      <c r="A596" s="44" t="s">
        <v>1226</v>
      </c>
      <c r="B596" s="45" t="s">
        <v>1227</v>
      </c>
      <c r="C596" s="46">
        <v>1</v>
      </c>
      <c r="D596" s="54" t="s">
        <v>21</v>
      </c>
      <c r="E596" s="58" t="s">
        <v>23</v>
      </c>
      <c r="F596" s="48">
        <v>2000</v>
      </c>
      <c r="G596" s="123">
        <f t="shared" si="81"/>
        <v>0.15</v>
      </c>
      <c r="H596" s="50">
        <f t="shared" si="82"/>
        <v>1700</v>
      </c>
      <c r="I596" s="50"/>
      <c r="J596" s="50"/>
      <c r="K596" s="50"/>
      <c r="L596" s="43" t="s">
        <v>23</v>
      </c>
      <c r="M596" s="76" t="s">
        <v>23</v>
      </c>
      <c r="N596" s="52" t="s">
        <v>1222</v>
      </c>
      <c r="O596" s="135" t="s">
        <v>763</v>
      </c>
      <c r="P596" s="41" t="s">
        <v>34</v>
      </c>
    </row>
    <row r="597" spans="1:16">
      <c r="A597" s="44" t="s">
        <v>1228</v>
      </c>
      <c r="B597" s="45" t="s">
        <v>1229</v>
      </c>
      <c r="C597" s="46">
        <v>1</v>
      </c>
      <c r="D597" s="54" t="s">
        <v>21</v>
      </c>
      <c r="E597" s="58" t="s">
        <v>23</v>
      </c>
      <c r="F597" s="48">
        <v>400</v>
      </c>
      <c r="G597" s="123">
        <f t="shared" si="81"/>
        <v>0.15</v>
      </c>
      <c r="H597" s="50">
        <f t="shared" si="82"/>
        <v>340</v>
      </c>
      <c r="I597" s="50"/>
      <c r="J597" s="50"/>
      <c r="K597" s="50"/>
      <c r="L597" s="43" t="s">
        <v>23</v>
      </c>
      <c r="M597" s="76" t="s">
        <v>23</v>
      </c>
      <c r="N597" s="52" t="s">
        <v>1222</v>
      </c>
      <c r="O597" s="135" t="s">
        <v>763</v>
      </c>
      <c r="P597" s="41" t="s">
        <v>34</v>
      </c>
    </row>
    <row r="598" spans="1:16">
      <c r="A598" s="44" t="s">
        <v>1230</v>
      </c>
      <c r="B598" s="45" t="s">
        <v>1231</v>
      </c>
      <c r="C598" s="46">
        <v>1</v>
      </c>
      <c r="D598" s="54" t="s">
        <v>21</v>
      </c>
      <c r="E598" s="58" t="s">
        <v>23</v>
      </c>
      <c r="F598" s="134">
        <v>800</v>
      </c>
      <c r="G598" s="123">
        <f t="shared" si="81"/>
        <v>0.15</v>
      </c>
      <c r="H598" s="50">
        <f t="shared" si="82"/>
        <v>680</v>
      </c>
      <c r="I598" s="50"/>
      <c r="J598" s="50"/>
      <c r="K598" s="50"/>
      <c r="L598" s="43" t="s">
        <v>23</v>
      </c>
      <c r="M598" s="76" t="s">
        <v>23</v>
      </c>
      <c r="N598" s="52" t="s">
        <v>1222</v>
      </c>
      <c r="O598" s="135" t="s">
        <v>763</v>
      </c>
      <c r="P598" s="41" t="s">
        <v>34</v>
      </c>
    </row>
    <row r="599" spans="1:16">
      <c r="A599" s="44" t="s">
        <v>1232</v>
      </c>
      <c r="B599" s="45" t="s">
        <v>1233</v>
      </c>
      <c r="C599" s="46">
        <v>1</v>
      </c>
      <c r="D599" s="54" t="s">
        <v>21</v>
      </c>
      <c r="E599" s="58" t="s">
        <v>23</v>
      </c>
      <c r="F599" s="48">
        <v>200</v>
      </c>
      <c r="G599" s="123">
        <f t="shared" si="81"/>
        <v>0.15</v>
      </c>
      <c r="H599" s="50">
        <f t="shared" si="82"/>
        <v>170</v>
      </c>
      <c r="I599" s="50"/>
      <c r="J599" s="50"/>
      <c r="K599" s="50"/>
      <c r="L599" s="43" t="s">
        <v>23</v>
      </c>
      <c r="M599" s="76" t="s">
        <v>23</v>
      </c>
      <c r="N599" s="52" t="s">
        <v>1222</v>
      </c>
      <c r="O599" s="135" t="s">
        <v>763</v>
      </c>
      <c r="P599" s="41" t="s">
        <v>34</v>
      </c>
    </row>
    <row r="600" spans="1:16">
      <c r="A600" s="44" t="s">
        <v>1234</v>
      </c>
      <c r="B600" s="45" t="s">
        <v>1235</v>
      </c>
      <c r="C600" s="46">
        <v>1</v>
      </c>
      <c r="D600" s="54" t="s">
        <v>21</v>
      </c>
      <c r="E600" s="58" t="s">
        <v>23</v>
      </c>
      <c r="F600" s="48">
        <v>600</v>
      </c>
      <c r="G600" s="123">
        <f t="shared" si="81"/>
        <v>0.15</v>
      </c>
      <c r="H600" s="50">
        <f t="shared" si="82"/>
        <v>510</v>
      </c>
      <c r="I600" s="50"/>
      <c r="J600" s="50"/>
      <c r="K600" s="50"/>
      <c r="L600" s="43" t="s">
        <v>23</v>
      </c>
      <c r="M600" s="76" t="s">
        <v>23</v>
      </c>
      <c r="N600" s="52" t="s">
        <v>1222</v>
      </c>
      <c r="O600" s="135" t="s">
        <v>763</v>
      </c>
      <c r="P600" s="41" t="s">
        <v>34</v>
      </c>
    </row>
    <row r="601" spans="1:16">
      <c r="A601" s="44" t="s">
        <v>1236</v>
      </c>
      <c r="B601" s="45" t="s">
        <v>1237</v>
      </c>
      <c r="C601" s="46">
        <v>1</v>
      </c>
      <c r="D601" s="54" t="s">
        <v>21</v>
      </c>
      <c r="E601" s="58" t="s">
        <v>23</v>
      </c>
      <c r="F601" s="48">
        <v>200</v>
      </c>
      <c r="G601" s="123">
        <f t="shared" si="81"/>
        <v>0.15</v>
      </c>
      <c r="H601" s="50">
        <f t="shared" si="82"/>
        <v>170</v>
      </c>
      <c r="I601" s="50"/>
      <c r="J601" s="50"/>
      <c r="K601" s="50"/>
      <c r="L601" s="43" t="s">
        <v>23</v>
      </c>
      <c r="M601" s="76" t="s">
        <v>23</v>
      </c>
      <c r="N601" s="52" t="s">
        <v>1222</v>
      </c>
      <c r="O601" s="135" t="s">
        <v>763</v>
      </c>
      <c r="P601" s="41" t="s">
        <v>34</v>
      </c>
    </row>
    <row r="602" spans="1:16">
      <c r="A602" s="53" t="s">
        <v>1238</v>
      </c>
      <c r="B602" s="45" t="s">
        <v>1239</v>
      </c>
      <c r="C602" s="46">
        <v>1</v>
      </c>
      <c r="D602" s="54" t="s">
        <v>28</v>
      </c>
      <c r="E602" s="58" t="s">
        <v>1238</v>
      </c>
      <c r="F602" s="48"/>
      <c r="G602" s="123"/>
      <c r="H602" s="50">
        <v>75</v>
      </c>
      <c r="I602" s="50"/>
      <c r="J602" s="50"/>
      <c r="K602" s="50"/>
      <c r="L602" s="43" t="s">
        <v>23</v>
      </c>
      <c r="M602" s="76" t="s">
        <v>23</v>
      </c>
      <c r="N602" s="52" t="s">
        <v>29</v>
      </c>
      <c r="O602" s="135" t="s">
        <v>30</v>
      </c>
      <c r="P602" s="41" t="s">
        <v>766</v>
      </c>
    </row>
    <row r="603" spans="1:16">
      <c r="A603" s="53" t="s">
        <v>1240</v>
      </c>
      <c r="B603" s="45" t="s">
        <v>1241</v>
      </c>
      <c r="C603" s="46">
        <v>1</v>
      </c>
      <c r="D603" s="54" t="s">
        <v>28</v>
      </c>
      <c r="E603" s="58" t="s">
        <v>1240</v>
      </c>
      <c r="F603" s="48"/>
      <c r="G603" s="123"/>
      <c r="H603" s="50">
        <v>150</v>
      </c>
      <c r="I603" s="50"/>
      <c r="J603" s="50"/>
      <c r="K603" s="50"/>
      <c r="L603" s="43" t="s">
        <v>23</v>
      </c>
      <c r="M603" s="76" t="s">
        <v>23</v>
      </c>
      <c r="N603" s="52" t="s">
        <v>29</v>
      </c>
      <c r="O603" s="135" t="s">
        <v>30</v>
      </c>
      <c r="P603" s="41" t="s">
        <v>766</v>
      </c>
    </row>
    <row r="604" spans="1:16">
      <c r="A604" s="53" t="s">
        <v>1242</v>
      </c>
      <c r="B604" s="45" t="s">
        <v>1243</v>
      </c>
      <c r="C604" s="46">
        <v>1</v>
      </c>
      <c r="D604" s="54" t="s">
        <v>28</v>
      </c>
      <c r="E604" s="58" t="s">
        <v>1242</v>
      </c>
      <c r="F604" s="48"/>
      <c r="G604" s="123"/>
      <c r="H604" s="50">
        <v>314</v>
      </c>
      <c r="I604" s="50"/>
      <c r="J604" s="50"/>
      <c r="K604" s="50"/>
      <c r="L604" s="43" t="s">
        <v>23</v>
      </c>
      <c r="M604" s="76" t="s">
        <v>23</v>
      </c>
      <c r="N604" s="52" t="s">
        <v>29</v>
      </c>
      <c r="O604" s="135" t="s">
        <v>30</v>
      </c>
      <c r="P604" s="41" t="s">
        <v>766</v>
      </c>
    </row>
    <row r="605" spans="1:16">
      <c r="A605" s="53" t="s">
        <v>1244</v>
      </c>
      <c r="B605" s="45" t="s">
        <v>1245</v>
      </c>
      <c r="C605" s="46">
        <v>1</v>
      </c>
      <c r="D605" s="54" t="s">
        <v>28</v>
      </c>
      <c r="E605" s="58" t="s">
        <v>1244</v>
      </c>
      <c r="F605" s="48"/>
      <c r="G605" s="123"/>
      <c r="H605" s="50">
        <v>494</v>
      </c>
      <c r="I605" s="50"/>
      <c r="J605" s="50"/>
      <c r="K605" s="50"/>
      <c r="L605" s="43" t="s">
        <v>23</v>
      </c>
      <c r="M605" s="76" t="s">
        <v>23</v>
      </c>
      <c r="N605" s="52" t="s">
        <v>29</v>
      </c>
      <c r="O605" s="135" t="s">
        <v>30</v>
      </c>
      <c r="P605" s="41" t="s">
        <v>766</v>
      </c>
    </row>
    <row r="606" spans="1:16">
      <c r="A606" s="53" t="s">
        <v>1246</v>
      </c>
      <c r="B606" s="45" t="s">
        <v>1247</v>
      </c>
      <c r="C606" s="46">
        <v>1</v>
      </c>
      <c r="D606" s="54" t="s">
        <v>28</v>
      </c>
      <c r="E606" s="58" t="s">
        <v>1246</v>
      </c>
      <c r="F606" s="48"/>
      <c r="G606" s="123"/>
      <c r="H606" s="50">
        <v>50</v>
      </c>
      <c r="I606" s="50"/>
      <c r="J606" s="50"/>
      <c r="K606" s="50"/>
      <c r="L606" s="43" t="s">
        <v>23</v>
      </c>
      <c r="M606" s="76" t="s">
        <v>23</v>
      </c>
      <c r="N606" s="52" t="s">
        <v>29</v>
      </c>
      <c r="O606" s="135" t="s">
        <v>30</v>
      </c>
      <c r="P606" s="41" t="s">
        <v>766</v>
      </c>
    </row>
    <row r="607" spans="1:16">
      <c r="A607" s="53" t="s">
        <v>1248</v>
      </c>
      <c r="B607" s="45" t="s">
        <v>1249</v>
      </c>
      <c r="C607" s="46">
        <v>1</v>
      </c>
      <c r="D607" s="54" t="s">
        <v>28</v>
      </c>
      <c r="E607" s="58" t="s">
        <v>1248</v>
      </c>
      <c r="F607" s="48"/>
      <c r="G607" s="123"/>
      <c r="H607" s="50">
        <v>255</v>
      </c>
      <c r="I607" s="50"/>
      <c r="J607" s="50"/>
      <c r="K607" s="50"/>
      <c r="L607" s="43" t="s">
        <v>23</v>
      </c>
      <c r="M607" s="76" t="s">
        <v>23</v>
      </c>
      <c r="N607" s="52" t="s">
        <v>29</v>
      </c>
      <c r="O607" s="135" t="s">
        <v>30</v>
      </c>
      <c r="P607" s="41" t="s">
        <v>766</v>
      </c>
    </row>
    <row r="608" spans="1:16">
      <c r="A608" s="53" t="s">
        <v>1250</v>
      </c>
      <c r="B608" s="45" t="s">
        <v>1251</v>
      </c>
      <c r="C608" s="46">
        <v>1</v>
      </c>
      <c r="D608" s="54" t="s">
        <v>28</v>
      </c>
      <c r="E608" s="58" t="s">
        <v>1250</v>
      </c>
      <c r="F608" s="48"/>
      <c r="G608" s="123"/>
      <c r="H608" s="50">
        <v>350</v>
      </c>
      <c r="I608" s="50"/>
      <c r="J608" s="50"/>
      <c r="K608" s="50"/>
      <c r="L608" s="43" t="s">
        <v>23</v>
      </c>
      <c r="M608" s="76" t="s">
        <v>23</v>
      </c>
      <c r="N608" s="52" t="s">
        <v>29</v>
      </c>
      <c r="O608" s="135" t="s">
        <v>30</v>
      </c>
      <c r="P608" s="41" t="s">
        <v>766</v>
      </c>
    </row>
    <row r="609" spans="1:16">
      <c r="A609" s="53" t="s">
        <v>1252</v>
      </c>
      <c r="B609" s="45" t="s">
        <v>1253</v>
      </c>
      <c r="C609" s="46">
        <v>1</v>
      </c>
      <c r="D609" s="54" t="s">
        <v>28</v>
      </c>
      <c r="E609" s="58" t="s">
        <v>1252</v>
      </c>
      <c r="F609" s="48"/>
      <c r="G609" s="123"/>
      <c r="H609" s="50">
        <v>90</v>
      </c>
      <c r="I609" s="50"/>
      <c r="J609" s="50"/>
      <c r="K609" s="50"/>
      <c r="L609" s="43" t="s">
        <v>23</v>
      </c>
      <c r="M609" s="76" t="s">
        <v>23</v>
      </c>
      <c r="N609" s="52" t="s">
        <v>29</v>
      </c>
      <c r="O609" s="135" t="s">
        <v>30</v>
      </c>
      <c r="P609" s="41" t="s">
        <v>766</v>
      </c>
    </row>
    <row r="610" spans="1:16">
      <c r="A610" s="53" t="s">
        <v>1254</v>
      </c>
      <c r="B610" s="45" t="s">
        <v>1255</v>
      </c>
      <c r="C610" s="46">
        <v>1</v>
      </c>
      <c r="D610" s="54" t="s">
        <v>28</v>
      </c>
      <c r="E610" s="58" t="s">
        <v>1254</v>
      </c>
      <c r="F610" s="48"/>
      <c r="G610" s="123"/>
      <c r="H610" s="50">
        <v>190</v>
      </c>
      <c r="I610" s="50"/>
      <c r="J610" s="50"/>
      <c r="K610" s="50"/>
      <c r="L610" s="43" t="s">
        <v>23</v>
      </c>
      <c r="M610" s="76" t="s">
        <v>23</v>
      </c>
      <c r="N610" s="52" t="s">
        <v>29</v>
      </c>
      <c r="O610" s="135" t="s">
        <v>30</v>
      </c>
      <c r="P610" s="41" t="s">
        <v>766</v>
      </c>
    </row>
    <row r="611" spans="1:16">
      <c r="A611" s="53" t="s">
        <v>1256</v>
      </c>
      <c r="B611" s="69" t="s">
        <v>1257</v>
      </c>
      <c r="C611" s="46">
        <v>1</v>
      </c>
      <c r="D611" s="54" t="s">
        <v>28</v>
      </c>
      <c r="E611" s="58" t="s">
        <v>1256</v>
      </c>
      <c r="F611" s="48"/>
      <c r="G611" s="123"/>
      <c r="H611" s="50">
        <v>325</v>
      </c>
      <c r="I611" s="50"/>
      <c r="J611" s="50"/>
      <c r="K611" s="50"/>
      <c r="L611" s="43" t="s">
        <v>23</v>
      </c>
      <c r="M611" s="76" t="s">
        <v>23</v>
      </c>
      <c r="N611" s="52" t="s">
        <v>29</v>
      </c>
      <c r="O611" s="135" t="s">
        <v>30</v>
      </c>
      <c r="P611" s="41" t="s">
        <v>766</v>
      </c>
    </row>
    <row r="612" spans="1:16">
      <c r="A612" s="53" t="s">
        <v>1258</v>
      </c>
      <c r="B612" s="45" t="s">
        <v>1259</v>
      </c>
      <c r="C612" s="46">
        <v>1</v>
      </c>
      <c r="D612" s="54" t="s">
        <v>28</v>
      </c>
      <c r="E612" s="58" t="s">
        <v>1258</v>
      </c>
      <c r="F612" s="48"/>
      <c r="G612" s="123"/>
      <c r="H612" s="50">
        <v>135</v>
      </c>
      <c r="I612" s="50"/>
      <c r="J612" s="50"/>
      <c r="K612" s="50"/>
      <c r="L612" s="43" t="s">
        <v>23</v>
      </c>
      <c r="M612" s="76" t="s">
        <v>23</v>
      </c>
      <c r="N612" s="52" t="s">
        <v>29</v>
      </c>
      <c r="O612" s="135" t="s">
        <v>30</v>
      </c>
      <c r="P612" s="41" t="s">
        <v>766</v>
      </c>
    </row>
    <row r="613" spans="1:16">
      <c r="A613" s="53" t="s">
        <v>1260</v>
      </c>
      <c r="B613" s="45" t="s">
        <v>1261</v>
      </c>
      <c r="C613" s="46">
        <v>1</v>
      </c>
      <c r="D613" s="54" t="s">
        <v>28</v>
      </c>
      <c r="E613" s="58" t="s">
        <v>1260</v>
      </c>
      <c r="F613" s="48"/>
      <c r="G613" s="123"/>
      <c r="H613" s="50">
        <v>380</v>
      </c>
      <c r="I613" s="50"/>
      <c r="J613" s="50"/>
      <c r="K613" s="50"/>
      <c r="L613" s="43" t="s">
        <v>23</v>
      </c>
      <c r="M613" s="76" t="s">
        <v>23</v>
      </c>
      <c r="N613" s="52" t="s">
        <v>29</v>
      </c>
      <c r="O613" s="135" t="s">
        <v>30</v>
      </c>
      <c r="P613" s="41" t="s">
        <v>766</v>
      </c>
    </row>
    <row r="614" spans="1:16">
      <c r="A614" s="53" t="s">
        <v>1262</v>
      </c>
      <c r="B614" s="45" t="s">
        <v>1263</v>
      </c>
      <c r="C614" s="46">
        <v>1</v>
      </c>
      <c r="D614" s="54" t="s">
        <v>28</v>
      </c>
      <c r="E614" s="58" t="s">
        <v>1262</v>
      </c>
      <c r="F614" s="48"/>
      <c r="G614" s="123"/>
      <c r="H614" s="50">
        <v>475</v>
      </c>
      <c r="I614" s="50"/>
      <c r="J614" s="50"/>
      <c r="K614" s="50"/>
      <c r="L614" s="43" t="s">
        <v>23</v>
      </c>
      <c r="M614" s="76" t="s">
        <v>23</v>
      </c>
      <c r="N614" s="52" t="s">
        <v>29</v>
      </c>
      <c r="O614" s="135" t="s">
        <v>30</v>
      </c>
      <c r="P614" s="41" t="s">
        <v>766</v>
      </c>
    </row>
    <row r="615" spans="1:16">
      <c r="A615" s="44" t="s">
        <v>1264</v>
      </c>
      <c r="B615" s="45" t="s">
        <v>1265</v>
      </c>
      <c r="C615" s="46">
        <v>1</v>
      </c>
      <c r="D615" s="54" t="s">
        <v>28</v>
      </c>
      <c r="E615" s="58" t="s">
        <v>1264</v>
      </c>
      <c r="F615" s="48"/>
      <c r="G615" s="123"/>
      <c r="H615" s="50">
        <v>300</v>
      </c>
      <c r="I615" s="50"/>
      <c r="J615" s="50"/>
      <c r="K615" s="50"/>
      <c r="L615" s="51" t="s">
        <v>23</v>
      </c>
      <c r="M615" s="76" t="s">
        <v>23</v>
      </c>
      <c r="N615" s="52" t="s">
        <v>29</v>
      </c>
      <c r="O615" s="135" t="s">
        <v>30</v>
      </c>
      <c r="P615" s="41" t="s">
        <v>31</v>
      </c>
    </row>
    <row r="616" spans="1:16">
      <c r="A616" s="44" t="s">
        <v>1266</v>
      </c>
      <c r="B616" s="45" t="s">
        <v>1267</v>
      </c>
      <c r="C616" s="46">
        <v>1</v>
      </c>
      <c r="D616" s="54" t="s">
        <v>28</v>
      </c>
      <c r="E616" s="58" t="s">
        <v>1266</v>
      </c>
      <c r="F616" s="48"/>
      <c r="G616" s="123"/>
      <c r="H616" s="50">
        <v>495</v>
      </c>
      <c r="I616" s="50"/>
      <c r="J616" s="50"/>
      <c r="K616" s="50"/>
      <c r="L616" s="51" t="s">
        <v>23</v>
      </c>
      <c r="M616" s="76" t="s">
        <v>23</v>
      </c>
      <c r="N616" s="52" t="s">
        <v>29</v>
      </c>
      <c r="O616" s="135" t="s">
        <v>30</v>
      </c>
      <c r="P616" s="41" t="s">
        <v>31</v>
      </c>
    </row>
    <row r="617" spans="1:16">
      <c r="A617" s="44" t="s">
        <v>1268</v>
      </c>
      <c r="B617" s="45" t="s">
        <v>1269</v>
      </c>
      <c r="C617" s="46">
        <v>1</v>
      </c>
      <c r="D617" s="54" t="s">
        <v>28</v>
      </c>
      <c r="E617" s="58" t="s">
        <v>1268</v>
      </c>
      <c r="F617" s="48"/>
      <c r="G617" s="123"/>
      <c r="H617" s="50">
        <v>675</v>
      </c>
      <c r="I617" s="50"/>
      <c r="J617" s="50"/>
      <c r="K617" s="50"/>
      <c r="L617" s="51" t="s">
        <v>23</v>
      </c>
      <c r="M617" s="76" t="s">
        <v>23</v>
      </c>
      <c r="N617" s="52" t="s">
        <v>29</v>
      </c>
      <c r="O617" s="135" t="s">
        <v>30</v>
      </c>
      <c r="P617" s="41" t="s">
        <v>31</v>
      </c>
    </row>
    <row r="618" spans="1:16">
      <c r="A618" s="83" t="s">
        <v>1270</v>
      </c>
      <c r="B618" s="84" t="s">
        <v>1271</v>
      </c>
      <c r="C618" s="86">
        <v>1</v>
      </c>
      <c r="D618" s="87" t="s">
        <v>21</v>
      </c>
      <c r="E618" s="129" t="s">
        <v>1270</v>
      </c>
      <c r="F618" s="88">
        <v>3832.5</v>
      </c>
      <c r="G618" s="124">
        <f>rv_mp_hg</f>
        <v>0.19</v>
      </c>
      <c r="H618" s="89">
        <f t="shared" ref="H618:H632" si="83">F618-(F618*G618)</f>
        <v>3104.3249999999998</v>
      </c>
      <c r="I618" s="89" t="s">
        <v>1221</v>
      </c>
      <c r="J618" s="89" t="e">
        <f>mp_3pl</f>
        <v>#REF!</v>
      </c>
      <c r="K618" s="85" t="e">
        <f>H618+J618</f>
        <v>#REF!</v>
      </c>
      <c r="L618" s="43" t="s">
        <v>23</v>
      </c>
      <c r="M618" s="75">
        <v>1.2</v>
      </c>
      <c r="N618" s="52" t="s">
        <v>1272</v>
      </c>
      <c r="O618" s="135" t="s">
        <v>763</v>
      </c>
      <c r="P618" s="41" t="s">
        <v>764</v>
      </c>
    </row>
    <row r="619" spans="1:16">
      <c r="A619" s="44" t="s">
        <v>1273</v>
      </c>
      <c r="B619" s="45" t="s">
        <v>1274</v>
      </c>
      <c r="C619" s="46">
        <v>1</v>
      </c>
      <c r="D619" s="54" t="s">
        <v>21</v>
      </c>
      <c r="E619" s="58" t="s">
        <v>23</v>
      </c>
      <c r="F619" s="48">
        <v>1200</v>
      </c>
      <c r="G619" s="123">
        <f>rv_mp_hg_cto</f>
        <v>0.15</v>
      </c>
      <c r="H619" s="50">
        <f t="shared" si="83"/>
        <v>1020</v>
      </c>
      <c r="I619" s="50"/>
      <c r="J619" s="50"/>
      <c r="K619" s="50"/>
      <c r="L619" s="43" t="s">
        <v>23</v>
      </c>
      <c r="M619" s="76" t="s">
        <v>23</v>
      </c>
      <c r="N619" s="52" t="s">
        <v>1272</v>
      </c>
      <c r="O619" s="135" t="s">
        <v>763</v>
      </c>
      <c r="P619" s="41" t="s">
        <v>34</v>
      </c>
    </row>
    <row r="620" spans="1:16">
      <c r="A620" s="44" t="s">
        <v>1275</v>
      </c>
      <c r="B620" s="45" t="s">
        <v>1276</v>
      </c>
      <c r="C620" s="46">
        <v>1</v>
      </c>
      <c r="D620" s="54" t="s">
        <v>21</v>
      </c>
      <c r="E620" s="58" t="s">
        <v>23</v>
      </c>
      <c r="F620" s="48">
        <v>400</v>
      </c>
      <c r="G620" s="123">
        <f>rv_mp_hg_cto</f>
        <v>0.15</v>
      </c>
      <c r="H620" s="50">
        <f t="shared" si="83"/>
        <v>340</v>
      </c>
      <c r="I620" s="50"/>
      <c r="J620" s="50"/>
      <c r="K620" s="50"/>
      <c r="L620" s="43" t="s">
        <v>23</v>
      </c>
      <c r="M620" s="76" t="s">
        <v>23</v>
      </c>
      <c r="N620" s="52" t="s">
        <v>1272</v>
      </c>
      <c r="O620" s="135" t="s">
        <v>763</v>
      </c>
      <c r="P620" s="41" t="s">
        <v>34</v>
      </c>
    </row>
    <row r="621" spans="1:16">
      <c r="A621" s="44" t="s">
        <v>1277</v>
      </c>
      <c r="B621" s="45" t="s">
        <v>1278</v>
      </c>
      <c r="C621" s="46">
        <v>1</v>
      </c>
      <c r="D621" s="54" t="s">
        <v>21</v>
      </c>
      <c r="E621" s="58" t="s">
        <v>23</v>
      </c>
      <c r="F621" s="134">
        <v>800</v>
      </c>
      <c r="G621" s="123">
        <f>rv_mp_hg_cto</f>
        <v>0.15</v>
      </c>
      <c r="H621" s="50">
        <f t="shared" si="83"/>
        <v>680</v>
      </c>
      <c r="I621" s="50"/>
      <c r="J621" s="50"/>
      <c r="K621" s="50"/>
      <c r="L621" s="43" t="s">
        <v>23</v>
      </c>
      <c r="M621" s="76" t="s">
        <v>23</v>
      </c>
      <c r="N621" s="52" t="s">
        <v>1272</v>
      </c>
      <c r="O621" s="135" t="s">
        <v>763</v>
      </c>
      <c r="P621" s="41" t="s">
        <v>34</v>
      </c>
    </row>
    <row r="622" spans="1:16">
      <c r="A622" s="44" t="s">
        <v>1279</v>
      </c>
      <c r="B622" s="45" t="s">
        <v>1280</v>
      </c>
      <c r="C622" s="46">
        <v>1</v>
      </c>
      <c r="D622" s="54" t="s">
        <v>21</v>
      </c>
      <c r="E622" s="58" t="s">
        <v>23</v>
      </c>
      <c r="F622" s="48">
        <v>240</v>
      </c>
      <c r="G622" s="123">
        <f>rv_mp_hg_cto</f>
        <v>0.15</v>
      </c>
      <c r="H622" s="50">
        <f t="shared" si="83"/>
        <v>204</v>
      </c>
      <c r="I622" s="50"/>
      <c r="J622" s="50"/>
      <c r="K622" s="50"/>
      <c r="L622" s="43" t="s">
        <v>23</v>
      </c>
      <c r="M622" s="76" t="s">
        <v>23</v>
      </c>
      <c r="N622" s="52" t="s">
        <v>1272</v>
      </c>
      <c r="O622" s="135" t="s">
        <v>763</v>
      </c>
      <c r="P622" s="41" t="s">
        <v>34</v>
      </c>
    </row>
    <row r="623" spans="1:16">
      <c r="A623" s="44" t="s">
        <v>1281</v>
      </c>
      <c r="B623" s="45" t="s">
        <v>1282</v>
      </c>
      <c r="C623" s="46">
        <v>1</v>
      </c>
      <c r="D623" s="54" t="s">
        <v>21</v>
      </c>
      <c r="E623" s="58" t="s">
        <v>23</v>
      </c>
      <c r="F623" s="48">
        <v>600</v>
      </c>
      <c r="G623" s="123">
        <f>rv_mp_hg_cto</f>
        <v>0.15</v>
      </c>
      <c r="H623" s="50">
        <f t="shared" si="83"/>
        <v>510</v>
      </c>
      <c r="I623" s="50"/>
      <c r="J623" s="50"/>
      <c r="K623" s="50"/>
      <c r="L623" s="43" t="s">
        <v>23</v>
      </c>
      <c r="M623" s="76" t="s">
        <v>23</v>
      </c>
      <c r="N623" s="52" t="s">
        <v>1272</v>
      </c>
      <c r="O623" s="135" t="s">
        <v>763</v>
      </c>
      <c r="P623" s="137" t="s">
        <v>34</v>
      </c>
    </row>
    <row r="624" spans="1:16">
      <c r="A624" s="44" t="s">
        <v>1283</v>
      </c>
      <c r="B624" s="45" t="s">
        <v>1284</v>
      </c>
      <c r="C624" s="46">
        <v>1</v>
      </c>
      <c r="D624" s="54" t="s">
        <v>1134</v>
      </c>
      <c r="E624" s="58" t="s">
        <v>1285</v>
      </c>
      <c r="F624" s="48">
        <v>69</v>
      </c>
      <c r="G624" s="123">
        <f>rv_32</f>
        <v>0.32</v>
      </c>
      <c r="H624" s="50">
        <f t="shared" si="83"/>
        <v>46.92</v>
      </c>
      <c r="I624" s="50"/>
      <c r="J624" s="50"/>
      <c r="K624" s="50"/>
      <c r="L624" s="43" t="s">
        <v>23</v>
      </c>
      <c r="M624" s="76" t="s">
        <v>23</v>
      </c>
      <c r="N624" s="52" t="s">
        <v>259</v>
      </c>
      <c r="O624" s="135" t="s">
        <v>260</v>
      </c>
      <c r="P624" s="137" t="s">
        <v>34</v>
      </c>
    </row>
    <row r="625" spans="1:16">
      <c r="A625" s="44" t="s">
        <v>1286</v>
      </c>
      <c r="B625" s="45" t="s">
        <v>1287</v>
      </c>
      <c r="C625" s="46">
        <v>1</v>
      </c>
      <c r="D625" s="54" t="s">
        <v>1134</v>
      </c>
      <c r="E625" s="58" t="s">
        <v>1288</v>
      </c>
      <c r="F625" s="48">
        <v>117</v>
      </c>
      <c r="G625" s="123">
        <f>rv_32</f>
        <v>0.32</v>
      </c>
      <c r="H625" s="50">
        <f t="shared" si="83"/>
        <v>79.56</v>
      </c>
      <c r="I625" s="50"/>
      <c r="J625" s="50"/>
      <c r="K625" s="50"/>
      <c r="L625" s="43" t="s">
        <v>23</v>
      </c>
      <c r="M625" s="76" t="s">
        <v>23</v>
      </c>
      <c r="N625" s="52" t="s">
        <v>259</v>
      </c>
      <c r="O625" s="135" t="s">
        <v>260</v>
      </c>
      <c r="P625" s="137" t="s">
        <v>34</v>
      </c>
    </row>
    <row r="626" spans="1:16">
      <c r="A626" s="44" t="s">
        <v>1289</v>
      </c>
      <c r="B626" s="45" t="s">
        <v>1290</v>
      </c>
      <c r="C626" s="46">
        <v>1</v>
      </c>
      <c r="D626" s="54" t="s">
        <v>1134</v>
      </c>
      <c r="E626" s="58" t="s">
        <v>1289</v>
      </c>
      <c r="F626" s="48">
        <v>199</v>
      </c>
      <c r="G626" s="123">
        <f>rv_32</f>
        <v>0.32</v>
      </c>
      <c r="H626" s="50">
        <f t="shared" si="83"/>
        <v>135.32</v>
      </c>
      <c r="I626" s="50"/>
      <c r="J626" s="50"/>
      <c r="K626" s="50"/>
      <c r="L626" s="43" t="s">
        <v>23</v>
      </c>
      <c r="M626" s="76" t="s">
        <v>23</v>
      </c>
      <c r="N626" s="52" t="s">
        <v>259</v>
      </c>
      <c r="O626" s="135" t="s">
        <v>260</v>
      </c>
      <c r="P626" s="137" t="s">
        <v>34</v>
      </c>
    </row>
    <row r="627" spans="1:16">
      <c r="A627" s="44" t="s">
        <v>1291</v>
      </c>
      <c r="B627" s="45" t="s">
        <v>1292</v>
      </c>
      <c r="C627" s="46">
        <v>1</v>
      </c>
      <c r="D627" s="54" t="s">
        <v>872</v>
      </c>
      <c r="E627" s="58" t="s">
        <v>1291</v>
      </c>
      <c r="F627" s="48">
        <v>1675</v>
      </c>
      <c r="G627" s="123">
        <f>rv_10</f>
        <v>0.1</v>
      </c>
      <c r="H627" s="50">
        <f t="shared" si="83"/>
        <v>1507.5</v>
      </c>
      <c r="I627" s="50"/>
      <c r="J627" s="50"/>
      <c r="K627" s="50"/>
      <c r="L627" s="43" t="s">
        <v>23</v>
      </c>
      <c r="M627" s="76">
        <v>1.67</v>
      </c>
      <c r="N627" s="52" t="s">
        <v>259</v>
      </c>
      <c r="O627" s="135" t="s">
        <v>260</v>
      </c>
      <c r="P627" s="41" t="s">
        <v>261</v>
      </c>
    </row>
    <row r="628" spans="1:16">
      <c r="A628" s="44" t="s">
        <v>1293</v>
      </c>
      <c r="B628" s="45" t="s">
        <v>1294</v>
      </c>
      <c r="C628" s="46">
        <v>1</v>
      </c>
      <c r="D628" s="54" t="s">
        <v>872</v>
      </c>
      <c r="E628" s="58" t="s">
        <v>1293</v>
      </c>
      <c r="F628" s="48">
        <v>741.11</v>
      </c>
      <c r="G628" s="123">
        <f>rv_10</f>
        <v>0.1</v>
      </c>
      <c r="H628" s="50">
        <f t="shared" si="83"/>
        <v>666.99900000000002</v>
      </c>
      <c r="I628" s="50"/>
      <c r="J628" s="50"/>
      <c r="K628" s="50"/>
      <c r="L628" s="43" t="s">
        <v>23</v>
      </c>
      <c r="M628" s="76">
        <v>0.38</v>
      </c>
      <c r="N628" s="52" t="s">
        <v>259</v>
      </c>
      <c r="O628" s="135" t="s">
        <v>260</v>
      </c>
      <c r="P628" s="41" t="s">
        <v>261</v>
      </c>
    </row>
    <row r="629" spans="1:16">
      <c r="A629" s="44" t="s">
        <v>1295</v>
      </c>
      <c r="B629" s="45" t="s">
        <v>1296</v>
      </c>
      <c r="C629" s="46">
        <v>1</v>
      </c>
      <c r="D629" s="54" t="s">
        <v>872</v>
      </c>
      <c r="E629" s="58" t="s">
        <v>1295</v>
      </c>
      <c r="F629" s="48">
        <v>1044.5</v>
      </c>
      <c r="G629" s="123">
        <f>rv_10</f>
        <v>0.1</v>
      </c>
      <c r="H629" s="50">
        <f t="shared" si="83"/>
        <v>940.05</v>
      </c>
      <c r="I629" s="50"/>
      <c r="J629" s="50"/>
      <c r="K629" s="50"/>
      <c r="L629" s="43" t="s">
        <v>23</v>
      </c>
      <c r="M629" s="76">
        <v>0.63</v>
      </c>
      <c r="N629" s="52" t="s">
        <v>259</v>
      </c>
      <c r="O629" s="135" t="s">
        <v>260</v>
      </c>
      <c r="P629" s="41" t="s">
        <v>261</v>
      </c>
    </row>
    <row r="630" spans="1:16">
      <c r="A630" s="44"/>
      <c r="B630" s="45"/>
      <c r="C630" s="46"/>
      <c r="D630" s="54"/>
      <c r="E630" s="58"/>
      <c r="F630" s="48"/>
      <c r="G630" s="123"/>
      <c r="H630" s="50"/>
      <c r="I630" s="50"/>
      <c r="J630" s="50"/>
      <c r="K630" s="50"/>
      <c r="L630" s="43"/>
      <c r="M630" s="76"/>
      <c r="N630" s="52"/>
      <c r="O630" s="135"/>
      <c r="P630" s="41"/>
    </row>
    <row r="631" spans="1:16">
      <c r="A631" s="44" t="s">
        <v>1297</v>
      </c>
      <c r="B631" s="45" t="s">
        <v>1298</v>
      </c>
      <c r="C631" s="46">
        <v>1</v>
      </c>
      <c r="D631" s="54" t="s">
        <v>331</v>
      </c>
      <c r="E631" s="63" t="s">
        <v>1297</v>
      </c>
      <c r="F631" s="48">
        <v>70.83</v>
      </c>
      <c r="G631" s="123">
        <f>rv_20</f>
        <v>0.2</v>
      </c>
      <c r="H631" s="50">
        <f t="shared" si="83"/>
        <v>56.664000000000001</v>
      </c>
      <c r="I631" s="50"/>
      <c r="J631" s="50"/>
      <c r="K631" s="50"/>
      <c r="L631" s="43" t="s">
        <v>23</v>
      </c>
      <c r="M631" s="76" t="s">
        <v>23</v>
      </c>
      <c r="N631" s="57" t="s">
        <v>259</v>
      </c>
      <c r="O631" s="135" t="s">
        <v>260</v>
      </c>
      <c r="P631" s="41" t="s">
        <v>261</v>
      </c>
    </row>
    <row r="632" spans="1:16">
      <c r="A632" s="44" t="s">
        <v>1299</v>
      </c>
      <c r="B632" s="45" t="s">
        <v>1300</v>
      </c>
      <c r="C632" s="46">
        <v>1</v>
      </c>
      <c r="D632" s="54" t="s">
        <v>21</v>
      </c>
      <c r="E632" s="58" t="s">
        <v>1299</v>
      </c>
      <c r="F632" s="48">
        <v>49.17</v>
      </c>
      <c r="G632" s="123">
        <f>rv_apple_acc_mac</f>
        <v>0.17</v>
      </c>
      <c r="H632" s="50">
        <f t="shared" si="83"/>
        <v>40.811100000000003</v>
      </c>
      <c r="I632" s="50"/>
      <c r="J632" s="50"/>
      <c r="K632" s="50"/>
      <c r="L632" s="51" t="s">
        <v>23</v>
      </c>
      <c r="M632" s="76">
        <v>0.02</v>
      </c>
      <c r="N632" s="52" t="s">
        <v>259</v>
      </c>
      <c r="O632" s="135" t="s">
        <v>260</v>
      </c>
      <c r="P632" s="41" t="s">
        <v>261</v>
      </c>
    </row>
    <row r="633" spans="1:16">
      <c r="A633" s="44"/>
      <c r="B633" s="45"/>
      <c r="C633" s="46"/>
      <c r="D633" s="54"/>
      <c r="E633" s="58"/>
      <c r="F633" s="48"/>
      <c r="G633" s="123"/>
      <c r="H633" s="50"/>
      <c r="I633" s="50"/>
      <c r="J633" s="50"/>
      <c r="K633" s="50"/>
      <c r="L633" s="43"/>
      <c r="M633" s="76"/>
      <c r="N633" s="52"/>
      <c r="O633" s="135"/>
      <c r="P633" s="41"/>
    </row>
    <row r="634" spans="1:16">
      <c r="A634" s="35"/>
      <c r="B634" s="36"/>
      <c r="C634" s="37"/>
      <c r="D634" s="38"/>
      <c r="E634" s="130"/>
      <c r="F634" s="39"/>
      <c r="G634" s="122"/>
      <c r="H634" s="42"/>
      <c r="I634" s="42"/>
      <c r="J634" s="42"/>
      <c r="K634" s="42"/>
      <c r="L634" s="43"/>
      <c r="M634" s="76"/>
      <c r="N634" s="52"/>
      <c r="O634" s="135"/>
      <c r="P634" s="41"/>
    </row>
    <row r="635" spans="1:16">
      <c r="A635" s="44"/>
      <c r="B635" s="45"/>
      <c r="C635" s="46"/>
      <c r="D635" s="54"/>
      <c r="E635" s="58"/>
      <c r="F635" s="48"/>
      <c r="G635" s="123"/>
      <c r="H635" s="50"/>
      <c r="I635" s="50"/>
      <c r="J635" s="50"/>
      <c r="K635" s="50"/>
      <c r="L635" s="43"/>
      <c r="M635" s="76"/>
      <c r="N635" s="52"/>
      <c r="O635" s="135"/>
      <c r="P635" s="41"/>
    </row>
    <row r="636" spans="1:16">
      <c r="A636" s="44"/>
      <c r="B636" s="45"/>
      <c r="C636" s="46"/>
      <c r="D636" s="54"/>
      <c r="E636" s="58"/>
      <c r="F636" s="48"/>
      <c r="G636" s="123"/>
      <c r="H636" s="50"/>
      <c r="I636" s="50"/>
      <c r="J636" s="50"/>
      <c r="K636" s="50"/>
      <c r="L636" s="43"/>
      <c r="M636" s="76"/>
      <c r="N636" s="52"/>
      <c r="O636" s="135"/>
      <c r="P636" s="41"/>
    </row>
    <row r="637" spans="1:16">
      <c r="A637" s="90" t="s">
        <v>1304</v>
      </c>
      <c r="B637" s="84" t="s">
        <v>1305</v>
      </c>
      <c r="C637" s="86">
        <v>1</v>
      </c>
      <c r="D637" s="87" t="s">
        <v>21</v>
      </c>
      <c r="E637" s="129" t="s">
        <v>1304</v>
      </c>
      <c r="F637" s="88">
        <v>370.5</v>
      </c>
      <c r="G637" s="124">
        <f>rv_ipm</f>
        <v>0.06</v>
      </c>
      <c r="H637" s="89">
        <f>F637-(F637*G637)</f>
        <v>348.27</v>
      </c>
      <c r="I637" s="89" t="s">
        <v>1301</v>
      </c>
      <c r="J637" s="89" t="e">
        <f>ip7_3pl</f>
        <v>#REF!</v>
      </c>
      <c r="K637" s="85" t="e">
        <f>H637+ip7_3pl</f>
        <v>#REF!</v>
      </c>
      <c r="L637" s="51">
        <v>12</v>
      </c>
      <c r="M637" s="76">
        <v>0.25</v>
      </c>
      <c r="N637" s="52" t="s">
        <v>1302</v>
      </c>
      <c r="O637" s="135" t="s">
        <v>1303</v>
      </c>
      <c r="P637" s="41" t="s">
        <v>26</v>
      </c>
    </row>
    <row r="638" spans="1:16">
      <c r="A638" s="35" t="s">
        <v>1301</v>
      </c>
      <c r="B638" s="36" t="s">
        <v>2553</v>
      </c>
      <c r="C638" s="37">
        <v>1</v>
      </c>
      <c r="D638" s="38" t="s">
        <v>28</v>
      </c>
      <c r="E638" s="130" t="s">
        <v>1301</v>
      </c>
      <c r="F638" s="39"/>
      <c r="G638" s="122"/>
      <c r="H638" s="42">
        <v>12.5</v>
      </c>
      <c r="I638" s="42"/>
      <c r="J638" s="42"/>
      <c r="K638" s="42"/>
      <c r="L638" s="43" t="s">
        <v>23</v>
      </c>
      <c r="M638" s="76" t="s">
        <v>23</v>
      </c>
      <c r="N638" s="52" t="s">
        <v>29</v>
      </c>
      <c r="O638" s="135" t="s">
        <v>30</v>
      </c>
      <c r="P638" s="41" t="s">
        <v>31</v>
      </c>
    </row>
    <row r="639" spans="1:16">
      <c r="A639" s="90" t="s">
        <v>1306</v>
      </c>
      <c r="B639" s="84" t="s">
        <v>1307</v>
      </c>
      <c r="C639" s="86">
        <v>1</v>
      </c>
      <c r="D639" s="87" t="s">
        <v>21</v>
      </c>
      <c r="E639" s="129" t="s">
        <v>1306</v>
      </c>
      <c r="F639" s="88">
        <v>370.5</v>
      </c>
      <c r="G639" s="124">
        <f>rv_ipm</f>
        <v>0.06</v>
      </c>
      <c r="H639" s="89">
        <f>F639-(F639*G639)</f>
        <v>348.27</v>
      </c>
      <c r="I639" s="89" t="s">
        <v>1301</v>
      </c>
      <c r="J639" s="89" t="e">
        <f>ip7_3pl</f>
        <v>#REF!</v>
      </c>
      <c r="K639" s="85" t="e">
        <f>H639+ip7_3pl</f>
        <v>#REF!</v>
      </c>
      <c r="L639" s="51">
        <v>12</v>
      </c>
      <c r="M639" s="76">
        <v>0.25</v>
      </c>
      <c r="N639" s="52" t="s">
        <v>1302</v>
      </c>
      <c r="O639" s="135" t="s">
        <v>1303</v>
      </c>
      <c r="P639" s="41" t="s">
        <v>26</v>
      </c>
    </row>
    <row r="640" spans="1:16">
      <c r="A640" s="90" t="s">
        <v>1308</v>
      </c>
      <c r="B640" s="84" t="s">
        <v>1309</v>
      </c>
      <c r="C640" s="86">
        <v>1</v>
      </c>
      <c r="D640" s="87" t="s">
        <v>21</v>
      </c>
      <c r="E640" s="129" t="s">
        <v>1308</v>
      </c>
      <c r="F640" s="88">
        <v>370.5</v>
      </c>
      <c r="G640" s="124">
        <f>rv_ipm</f>
        <v>0.06</v>
      </c>
      <c r="H640" s="89">
        <f>F640-(F640*G640)</f>
        <v>348.27</v>
      </c>
      <c r="I640" s="89" t="s">
        <v>1301</v>
      </c>
      <c r="J640" s="89" t="e">
        <f>ip7_3pl</f>
        <v>#REF!</v>
      </c>
      <c r="K640" s="85" t="e">
        <f>H640+ip7_3pl</f>
        <v>#REF!</v>
      </c>
      <c r="L640" s="51">
        <v>12</v>
      </c>
      <c r="M640" s="76">
        <v>0.25</v>
      </c>
      <c r="N640" s="52" t="s">
        <v>1302</v>
      </c>
      <c r="O640" s="135" t="s">
        <v>1303</v>
      </c>
      <c r="P640" s="41" t="s">
        <v>26</v>
      </c>
    </row>
    <row r="641" spans="1:16">
      <c r="A641" s="53" t="s">
        <v>1310</v>
      </c>
      <c r="B641" s="45" t="s">
        <v>1311</v>
      </c>
      <c r="C641" s="46">
        <v>1</v>
      </c>
      <c r="D641" s="54" t="s">
        <v>28</v>
      </c>
      <c r="E641" s="58" t="s">
        <v>1310</v>
      </c>
      <c r="F641" s="48"/>
      <c r="G641" s="123"/>
      <c r="H641" s="50">
        <v>2.5</v>
      </c>
      <c r="I641" s="50"/>
      <c r="J641" s="50"/>
      <c r="K641" s="50"/>
      <c r="L641" s="43" t="s">
        <v>23</v>
      </c>
      <c r="M641" s="76" t="s">
        <v>23</v>
      </c>
      <c r="N641" s="52" t="s">
        <v>29</v>
      </c>
      <c r="O641" s="135" t="s">
        <v>30</v>
      </c>
      <c r="P641" s="41" t="s">
        <v>31</v>
      </c>
    </row>
    <row r="642" spans="1:16">
      <c r="A642" s="53" t="s">
        <v>1312</v>
      </c>
      <c r="B642" s="45" t="s">
        <v>1313</v>
      </c>
      <c r="C642" s="46">
        <v>1</v>
      </c>
      <c r="D642" s="54" t="s">
        <v>28</v>
      </c>
      <c r="E642" s="58" t="s">
        <v>1312</v>
      </c>
      <c r="F642" s="48"/>
      <c r="G642" s="123"/>
      <c r="H642" s="50">
        <v>7.5</v>
      </c>
      <c r="I642" s="50"/>
      <c r="J642" s="50"/>
      <c r="K642" s="50"/>
      <c r="L642" s="43" t="s">
        <v>23</v>
      </c>
      <c r="M642" s="76" t="s">
        <v>23</v>
      </c>
      <c r="N642" s="52" t="s">
        <v>29</v>
      </c>
      <c r="O642" s="135" t="s">
        <v>30</v>
      </c>
      <c r="P642" s="41" t="s">
        <v>31</v>
      </c>
    </row>
    <row r="643" spans="1:16">
      <c r="A643" s="53" t="s">
        <v>1314</v>
      </c>
      <c r="B643" s="45" t="s">
        <v>1315</v>
      </c>
      <c r="C643" s="46">
        <v>1</v>
      </c>
      <c r="D643" s="54" t="s">
        <v>28</v>
      </c>
      <c r="E643" s="58" t="s">
        <v>1314</v>
      </c>
      <c r="F643" s="48"/>
      <c r="G643" s="123"/>
      <c r="H643" s="50">
        <v>16.5</v>
      </c>
      <c r="I643" s="50"/>
      <c r="J643" s="50"/>
      <c r="K643" s="50"/>
      <c r="L643" s="43" t="s">
        <v>23</v>
      </c>
      <c r="M643" s="76" t="s">
        <v>23</v>
      </c>
      <c r="N643" s="52" t="s">
        <v>29</v>
      </c>
      <c r="O643" s="135" t="s">
        <v>30</v>
      </c>
      <c r="P643" s="41" t="s">
        <v>31</v>
      </c>
    </row>
    <row r="644" spans="1:16">
      <c r="A644" s="53" t="s">
        <v>1316</v>
      </c>
      <c r="B644" s="45" t="s">
        <v>1317</v>
      </c>
      <c r="C644" s="46">
        <v>1</v>
      </c>
      <c r="D644" s="54" t="s">
        <v>28</v>
      </c>
      <c r="E644" s="58" t="s">
        <v>1316</v>
      </c>
      <c r="F644" s="48"/>
      <c r="G644" s="123"/>
      <c r="H644" s="50">
        <v>26.5</v>
      </c>
      <c r="I644" s="50"/>
      <c r="J644" s="50"/>
      <c r="K644" s="50"/>
      <c r="L644" s="43" t="s">
        <v>23</v>
      </c>
      <c r="M644" s="76" t="s">
        <v>23</v>
      </c>
      <c r="N644" s="52" t="s">
        <v>29</v>
      </c>
      <c r="O644" s="135" t="s">
        <v>30</v>
      </c>
      <c r="P644" s="41" t="s">
        <v>31</v>
      </c>
    </row>
    <row r="645" spans="1:16">
      <c r="A645" s="53" t="s">
        <v>1318</v>
      </c>
      <c r="B645" s="45" t="s">
        <v>1319</v>
      </c>
      <c r="C645" s="46">
        <v>1</v>
      </c>
      <c r="D645" s="54" t="s">
        <v>28</v>
      </c>
      <c r="E645" s="58" t="s">
        <v>1318</v>
      </c>
      <c r="F645" s="48"/>
      <c r="G645" s="123"/>
      <c r="H645" s="50">
        <v>82.5</v>
      </c>
      <c r="I645" s="50"/>
      <c r="J645" s="50"/>
      <c r="K645" s="50"/>
      <c r="L645" s="43" t="s">
        <v>23</v>
      </c>
      <c r="M645" s="76" t="s">
        <v>23</v>
      </c>
      <c r="N645" s="52" t="s">
        <v>29</v>
      </c>
      <c r="O645" s="135" t="s">
        <v>30</v>
      </c>
      <c r="P645" s="41" t="s">
        <v>31</v>
      </c>
    </row>
    <row r="646" spans="1:16">
      <c r="A646" s="53" t="s">
        <v>1320</v>
      </c>
      <c r="B646" s="45" t="s">
        <v>1321</v>
      </c>
      <c r="C646" s="46">
        <v>1</v>
      </c>
      <c r="D646" s="54" t="s">
        <v>28</v>
      </c>
      <c r="E646" s="58" t="s">
        <v>1320</v>
      </c>
      <c r="F646" s="48"/>
      <c r="G646" s="123"/>
      <c r="H646" s="50">
        <v>17.5</v>
      </c>
      <c r="I646" s="50"/>
      <c r="J646" s="50"/>
      <c r="K646" s="50"/>
      <c r="L646" s="43" t="s">
        <v>23</v>
      </c>
      <c r="M646" s="76" t="s">
        <v>23</v>
      </c>
      <c r="N646" s="52" t="s">
        <v>29</v>
      </c>
      <c r="O646" s="135" t="s">
        <v>30</v>
      </c>
      <c r="P646" s="41" t="s">
        <v>31</v>
      </c>
    </row>
    <row r="647" spans="1:16">
      <c r="A647" s="53" t="s">
        <v>1322</v>
      </c>
      <c r="B647" s="45" t="s">
        <v>1323</v>
      </c>
      <c r="C647" s="46">
        <v>1</v>
      </c>
      <c r="D647" s="54" t="s">
        <v>28</v>
      </c>
      <c r="E647" s="58" t="s">
        <v>1322</v>
      </c>
      <c r="F647" s="48"/>
      <c r="G647" s="123"/>
      <c r="H647" s="50">
        <v>32.5</v>
      </c>
      <c r="I647" s="50"/>
      <c r="J647" s="50"/>
      <c r="K647" s="50"/>
      <c r="L647" s="43" t="s">
        <v>23</v>
      </c>
      <c r="M647" s="76" t="s">
        <v>23</v>
      </c>
      <c r="N647" s="52" t="s">
        <v>29</v>
      </c>
      <c r="O647" s="135" t="s">
        <v>30</v>
      </c>
      <c r="P647" s="41" t="s">
        <v>31</v>
      </c>
    </row>
    <row r="648" spans="1:16">
      <c r="A648" s="53" t="s">
        <v>1324</v>
      </c>
      <c r="B648" s="69" t="s">
        <v>1325</v>
      </c>
      <c r="C648" s="46">
        <v>1</v>
      </c>
      <c r="D648" s="54" t="s">
        <v>28</v>
      </c>
      <c r="E648" s="58" t="s">
        <v>1324</v>
      </c>
      <c r="F648" s="48"/>
      <c r="G648" s="123"/>
      <c r="H648" s="50">
        <v>47.5</v>
      </c>
      <c r="I648" s="50"/>
      <c r="J648" s="50"/>
      <c r="K648" s="50"/>
      <c r="L648" s="43" t="s">
        <v>23</v>
      </c>
      <c r="M648" s="76" t="s">
        <v>23</v>
      </c>
      <c r="N648" s="52" t="s">
        <v>29</v>
      </c>
      <c r="O648" s="135" t="s">
        <v>30</v>
      </c>
      <c r="P648" s="41" t="s">
        <v>31</v>
      </c>
    </row>
    <row r="649" spans="1:16">
      <c r="A649" s="53" t="s">
        <v>1326</v>
      </c>
      <c r="B649" s="45" t="s">
        <v>1327</v>
      </c>
      <c r="C649" s="46">
        <v>1</v>
      </c>
      <c r="D649" s="54" t="s">
        <v>28</v>
      </c>
      <c r="E649" s="58" t="s">
        <v>1326</v>
      </c>
      <c r="F649" s="48"/>
      <c r="G649" s="123"/>
      <c r="H649" s="50">
        <v>92.5</v>
      </c>
      <c r="I649" s="50"/>
      <c r="J649" s="50"/>
      <c r="K649" s="50"/>
      <c r="L649" s="43" t="s">
        <v>23</v>
      </c>
      <c r="M649" s="76" t="s">
        <v>23</v>
      </c>
      <c r="N649" s="52" t="s">
        <v>29</v>
      </c>
      <c r="O649" s="135" t="s">
        <v>30</v>
      </c>
      <c r="P649" s="41" t="s">
        <v>31</v>
      </c>
    </row>
    <row r="650" spans="1:16">
      <c r="A650" s="90" t="s">
        <v>1328</v>
      </c>
      <c r="B650" s="84" t="s">
        <v>1329</v>
      </c>
      <c r="C650" s="86">
        <v>1</v>
      </c>
      <c r="D650" s="87" t="s">
        <v>21</v>
      </c>
      <c r="E650" s="129" t="s">
        <v>1328</v>
      </c>
      <c r="F650" s="88">
        <v>510.17</v>
      </c>
      <c r="G650" s="124">
        <f>rv_ipm</f>
        <v>0.06</v>
      </c>
      <c r="H650" s="89">
        <f>F650-(F650*G650)</f>
        <v>479.5598</v>
      </c>
      <c r="I650" s="89" t="s">
        <v>1301</v>
      </c>
      <c r="J650" s="89" t="e">
        <f>ip7_3pl</f>
        <v>#REF!</v>
      </c>
      <c r="K650" s="85" t="e">
        <f>H650+ip7_3pl</f>
        <v>#REF!</v>
      </c>
      <c r="L650" s="51">
        <v>14</v>
      </c>
      <c r="M650" s="76">
        <v>0.25</v>
      </c>
      <c r="N650" s="52" t="s">
        <v>1330</v>
      </c>
      <c r="O650" s="135" t="s">
        <v>1303</v>
      </c>
      <c r="P650" s="41" t="s">
        <v>26</v>
      </c>
    </row>
    <row r="651" spans="1:16">
      <c r="A651" s="90" t="s">
        <v>1331</v>
      </c>
      <c r="B651" s="84" t="s">
        <v>1332</v>
      </c>
      <c r="C651" s="86">
        <v>1</v>
      </c>
      <c r="D651" s="87" t="s">
        <v>21</v>
      </c>
      <c r="E651" s="129" t="s">
        <v>1331</v>
      </c>
      <c r="F651" s="88">
        <v>510.17</v>
      </c>
      <c r="G651" s="124">
        <f>rv_ipm</f>
        <v>0.06</v>
      </c>
      <c r="H651" s="89">
        <f>F651-(F651*G651)</f>
        <v>479.5598</v>
      </c>
      <c r="I651" s="89" t="s">
        <v>1301</v>
      </c>
      <c r="J651" s="89" t="e">
        <f>ip7_3pl</f>
        <v>#REF!</v>
      </c>
      <c r="K651" s="85" t="e">
        <f>H651+ip7_3pl</f>
        <v>#REF!</v>
      </c>
      <c r="L651" s="51">
        <v>14</v>
      </c>
      <c r="M651" s="76">
        <v>0.25</v>
      </c>
      <c r="N651" s="52" t="s">
        <v>1330</v>
      </c>
      <c r="O651" s="135" t="s">
        <v>1303</v>
      </c>
      <c r="P651" s="41" t="s">
        <v>26</v>
      </c>
    </row>
    <row r="652" spans="1:16">
      <c r="A652" s="90" t="s">
        <v>1333</v>
      </c>
      <c r="B652" s="84" t="s">
        <v>1334</v>
      </c>
      <c r="C652" s="86">
        <v>1</v>
      </c>
      <c r="D652" s="87" t="s">
        <v>21</v>
      </c>
      <c r="E652" s="129" t="s">
        <v>1333</v>
      </c>
      <c r="F652" s="88">
        <v>510.17</v>
      </c>
      <c r="G652" s="124">
        <f>rv_ipm</f>
        <v>0.06</v>
      </c>
      <c r="H652" s="89">
        <f>F652-(F652*G652)</f>
        <v>479.5598</v>
      </c>
      <c r="I652" s="89" t="s">
        <v>1301</v>
      </c>
      <c r="J652" s="89" t="e">
        <f>ip7_3pl</f>
        <v>#REF!</v>
      </c>
      <c r="K652" s="85" t="e">
        <f>H652+ip7_3pl</f>
        <v>#REF!</v>
      </c>
      <c r="L652" s="51">
        <v>14</v>
      </c>
      <c r="M652" s="76">
        <v>0.25</v>
      </c>
      <c r="N652" s="52" t="s">
        <v>1330</v>
      </c>
      <c r="O652" s="135" t="s">
        <v>1303</v>
      </c>
      <c r="P652" s="41" t="s">
        <v>26</v>
      </c>
    </row>
    <row r="653" spans="1:16">
      <c r="A653" s="44"/>
      <c r="B653" s="45"/>
      <c r="C653" s="46"/>
      <c r="D653" s="54"/>
      <c r="E653" s="58"/>
      <c r="F653" s="48"/>
      <c r="G653" s="123"/>
      <c r="H653" s="50"/>
      <c r="I653" s="50"/>
      <c r="J653" s="50"/>
      <c r="K653" s="50"/>
      <c r="L653" s="43"/>
      <c r="M653" s="76"/>
      <c r="N653" s="52"/>
      <c r="O653" s="135"/>
      <c r="P653" s="41"/>
    </row>
    <row r="654" spans="1:16">
      <c r="A654" s="44"/>
      <c r="B654" s="45"/>
      <c r="C654" s="46"/>
      <c r="D654" s="54"/>
      <c r="E654" s="58"/>
      <c r="F654" s="48"/>
      <c r="G654" s="123"/>
      <c r="H654" s="50"/>
      <c r="I654" s="50"/>
      <c r="J654" s="50"/>
      <c r="K654" s="50"/>
      <c r="L654" s="43"/>
      <c r="M654" s="76"/>
      <c r="N654" s="52"/>
      <c r="O654" s="135"/>
      <c r="P654" s="41"/>
    </row>
    <row r="655" spans="1:16">
      <c r="A655" s="44"/>
      <c r="B655" s="45"/>
      <c r="C655" s="46"/>
      <c r="D655" s="54"/>
      <c r="E655" s="58"/>
      <c r="F655" s="48"/>
      <c r="G655" s="123"/>
      <c r="H655" s="50"/>
      <c r="I655" s="50"/>
      <c r="J655" s="50"/>
      <c r="K655" s="50"/>
      <c r="L655" s="43"/>
      <c r="M655" s="76"/>
      <c r="N655" s="52"/>
      <c r="O655" s="135"/>
      <c r="P655" s="41"/>
    </row>
    <row r="656" spans="1:16">
      <c r="A656" s="90" t="s">
        <v>1335</v>
      </c>
      <c r="B656" s="84" t="s">
        <v>1336</v>
      </c>
      <c r="C656" s="86">
        <v>1</v>
      </c>
      <c r="D656" s="87" t="s">
        <v>21</v>
      </c>
      <c r="E656" s="129" t="s">
        <v>1335</v>
      </c>
      <c r="F656" s="88">
        <v>487.17</v>
      </c>
      <c r="G656" s="124">
        <f t="shared" ref="G656:G661" si="84">rv_ipm</f>
        <v>0.06</v>
      </c>
      <c r="H656" s="89">
        <f t="shared" ref="H656:H662" si="85">F656-(F656*G656)</f>
        <v>457.93979999999999</v>
      </c>
      <c r="I656" s="89" t="s">
        <v>1301</v>
      </c>
      <c r="J656" s="89" t="e">
        <f t="shared" ref="J656:J661" si="86">ip7_3pl</f>
        <v>#REF!</v>
      </c>
      <c r="K656" s="85" t="e">
        <f t="shared" ref="K656:K662" si="87">H656+J656</f>
        <v>#REF!</v>
      </c>
      <c r="L656" s="51">
        <v>12</v>
      </c>
      <c r="M656" s="76">
        <v>0.25</v>
      </c>
      <c r="N656" s="52" t="s">
        <v>1337</v>
      </c>
      <c r="O656" s="135" t="s">
        <v>1303</v>
      </c>
      <c r="P656" s="41" t="s">
        <v>26</v>
      </c>
    </row>
    <row r="657" spans="1:16">
      <c r="A657" s="90" t="s">
        <v>1338</v>
      </c>
      <c r="B657" s="84" t="s">
        <v>1339</v>
      </c>
      <c r="C657" s="86">
        <v>1</v>
      </c>
      <c r="D657" s="87" t="s">
        <v>21</v>
      </c>
      <c r="E657" s="129" t="s">
        <v>1338</v>
      </c>
      <c r="F657" s="88">
        <v>487.17</v>
      </c>
      <c r="G657" s="124">
        <f t="shared" si="84"/>
        <v>0.06</v>
      </c>
      <c r="H657" s="89">
        <f t="shared" si="85"/>
        <v>457.93979999999999</v>
      </c>
      <c r="I657" s="89" t="s">
        <v>1301</v>
      </c>
      <c r="J657" s="89" t="e">
        <f t="shared" si="86"/>
        <v>#REF!</v>
      </c>
      <c r="K657" s="85" t="e">
        <f t="shared" si="87"/>
        <v>#REF!</v>
      </c>
      <c r="L657" s="51">
        <v>12</v>
      </c>
      <c r="M657" s="76">
        <v>0.25</v>
      </c>
      <c r="N657" s="52" t="s">
        <v>1337</v>
      </c>
      <c r="O657" s="135" t="s">
        <v>1303</v>
      </c>
      <c r="P657" s="41" t="s">
        <v>26</v>
      </c>
    </row>
    <row r="658" spans="1:16">
      <c r="A658" s="90" t="s">
        <v>1340</v>
      </c>
      <c r="B658" s="84" t="s">
        <v>1341</v>
      </c>
      <c r="C658" s="86">
        <v>1</v>
      </c>
      <c r="D658" s="87" t="s">
        <v>21</v>
      </c>
      <c r="E658" s="129" t="s">
        <v>1340</v>
      </c>
      <c r="F658" s="88">
        <v>487.17</v>
      </c>
      <c r="G658" s="124">
        <f t="shared" si="84"/>
        <v>0.06</v>
      </c>
      <c r="H658" s="89">
        <f t="shared" si="85"/>
        <v>457.93979999999999</v>
      </c>
      <c r="I658" s="89" t="s">
        <v>1301</v>
      </c>
      <c r="J658" s="89" t="e">
        <f t="shared" si="86"/>
        <v>#REF!</v>
      </c>
      <c r="K658" s="85" t="e">
        <f t="shared" si="87"/>
        <v>#REF!</v>
      </c>
      <c r="L658" s="51">
        <v>12</v>
      </c>
      <c r="M658" s="76">
        <v>0.25</v>
      </c>
      <c r="N658" s="52" t="s">
        <v>1337</v>
      </c>
      <c r="O658" s="135" t="s">
        <v>1303</v>
      </c>
      <c r="P658" s="41" t="s">
        <v>26</v>
      </c>
    </row>
    <row r="659" spans="1:16">
      <c r="A659" s="90" t="s">
        <v>1342</v>
      </c>
      <c r="B659" s="84" t="s">
        <v>1343</v>
      </c>
      <c r="C659" s="86">
        <v>1</v>
      </c>
      <c r="D659" s="87" t="s">
        <v>21</v>
      </c>
      <c r="E659" s="129" t="s">
        <v>1342</v>
      </c>
      <c r="F659" s="88">
        <v>626.83000000000004</v>
      </c>
      <c r="G659" s="124">
        <f t="shared" si="84"/>
        <v>0.06</v>
      </c>
      <c r="H659" s="89">
        <f t="shared" si="85"/>
        <v>589.22020000000009</v>
      </c>
      <c r="I659" s="89" t="s">
        <v>1301</v>
      </c>
      <c r="J659" s="89" t="e">
        <f t="shared" si="86"/>
        <v>#REF!</v>
      </c>
      <c r="K659" s="85" t="e">
        <f t="shared" si="87"/>
        <v>#REF!</v>
      </c>
      <c r="L659" s="51">
        <v>14</v>
      </c>
      <c r="M659" s="76">
        <v>0.25</v>
      </c>
      <c r="N659" s="52" t="s">
        <v>1344</v>
      </c>
      <c r="O659" s="135" t="s">
        <v>1303</v>
      </c>
      <c r="P659" s="41" t="s">
        <v>26</v>
      </c>
    </row>
    <row r="660" spans="1:16">
      <c r="A660" s="90" t="s">
        <v>1345</v>
      </c>
      <c r="B660" s="84" t="s">
        <v>1346</v>
      </c>
      <c r="C660" s="86">
        <v>1</v>
      </c>
      <c r="D660" s="87" t="s">
        <v>21</v>
      </c>
      <c r="E660" s="129" t="s">
        <v>1345</v>
      </c>
      <c r="F660" s="88">
        <v>626.83000000000004</v>
      </c>
      <c r="G660" s="124">
        <f t="shared" si="84"/>
        <v>0.06</v>
      </c>
      <c r="H660" s="89">
        <f t="shared" si="85"/>
        <v>589.22020000000009</v>
      </c>
      <c r="I660" s="89" t="s">
        <v>1301</v>
      </c>
      <c r="J660" s="89" t="e">
        <f t="shared" si="86"/>
        <v>#REF!</v>
      </c>
      <c r="K660" s="85" t="e">
        <f t="shared" si="87"/>
        <v>#REF!</v>
      </c>
      <c r="L660" s="51">
        <v>14</v>
      </c>
      <c r="M660" s="76">
        <v>0.25</v>
      </c>
      <c r="N660" s="52" t="s">
        <v>1344</v>
      </c>
      <c r="O660" s="135" t="s">
        <v>1303</v>
      </c>
      <c r="P660" s="41" t="s">
        <v>26</v>
      </c>
    </row>
    <row r="661" spans="1:16">
      <c r="A661" s="90" t="s">
        <v>1347</v>
      </c>
      <c r="B661" s="84" t="s">
        <v>1348</v>
      </c>
      <c r="C661" s="86">
        <v>1</v>
      </c>
      <c r="D661" s="87" t="s">
        <v>21</v>
      </c>
      <c r="E661" s="129" t="s">
        <v>1347</v>
      </c>
      <c r="F661" s="88">
        <v>626.83000000000004</v>
      </c>
      <c r="G661" s="124">
        <f t="shared" si="84"/>
        <v>0.06</v>
      </c>
      <c r="H661" s="89">
        <f t="shared" si="85"/>
        <v>589.22020000000009</v>
      </c>
      <c r="I661" s="89" t="s">
        <v>1301</v>
      </c>
      <c r="J661" s="89" t="e">
        <f t="shared" si="86"/>
        <v>#REF!</v>
      </c>
      <c r="K661" s="85" t="e">
        <f t="shared" si="87"/>
        <v>#REF!</v>
      </c>
      <c r="L661" s="51">
        <v>14</v>
      </c>
      <c r="M661" s="76">
        <v>0.25</v>
      </c>
      <c r="N661" s="52" t="s">
        <v>1344</v>
      </c>
      <c r="O661" s="135" t="s">
        <v>1303</v>
      </c>
      <c r="P661" s="41" t="s">
        <v>26</v>
      </c>
    </row>
    <row r="662" spans="1:16">
      <c r="A662" s="90" t="s">
        <v>1349</v>
      </c>
      <c r="B662" s="84" t="s">
        <v>1350</v>
      </c>
      <c r="C662" s="86">
        <v>1</v>
      </c>
      <c r="D662" s="87" t="s">
        <v>21</v>
      </c>
      <c r="E662" s="129" t="s">
        <v>1349</v>
      </c>
      <c r="F662" s="88">
        <v>288.67</v>
      </c>
      <c r="G662" s="124">
        <f>rv_ip97_eg</f>
        <v>0.1</v>
      </c>
      <c r="H662" s="89">
        <f t="shared" si="85"/>
        <v>259.803</v>
      </c>
      <c r="I662" s="89" t="s">
        <v>1351</v>
      </c>
      <c r="J662" s="89" t="e">
        <f>ip9_3pl</f>
        <v>#REF!</v>
      </c>
      <c r="K662" s="85" t="e">
        <f t="shared" si="87"/>
        <v>#REF!</v>
      </c>
      <c r="L662" s="51">
        <v>14</v>
      </c>
      <c r="M662" s="76">
        <v>0.25</v>
      </c>
      <c r="N662" s="52" t="s">
        <v>1352</v>
      </c>
      <c r="O662" s="135" t="s">
        <v>1303</v>
      </c>
      <c r="P662" s="41" t="s">
        <v>26</v>
      </c>
    </row>
    <row r="663" spans="1:16">
      <c r="A663" s="35" t="s">
        <v>1351</v>
      </c>
      <c r="B663" s="36" t="s">
        <v>2552</v>
      </c>
      <c r="C663" s="37">
        <v>1</v>
      </c>
      <c r="D663" s="38" t="s">
        <v>28</v>
      </c>
      <c r="E663" s="130" t="s">
        <v>1351</v>
      </c>
      <c r="F663" s="39"/>
      <c r="G663" s="122"/>
      <c r="H663" s="42">
        <v>18</v>
      </c>
      <c r="I663" s="42"/>
      <c r="J663" s="42"/>
      <c r="K663" s="42"/>
      <c r="L663" s="51" t="s">
        <v>23</v>
      </c>
      <c r="M663" s="76" t="s">
        <v>23</v>
      </c>
      <c r="N663" s="52" t="s">
        <v>29</v>
      </c>
      <c r="O663" s="135" t="s">
        <v>30</v>
      </c>
      <c r="P663" s="41" t="s">
        <v>31</v>
      </c>
    </row>
    <row r="664" spans="1:16">
      <c r="A664" s="90" t="s">
        <v>1353</v>
      </c>
      <c r="B664" s="84" t="s">
        <v>1354</v>
      </c>
      <c r="C664" s="86">
        <v>1</v>
      </c>
      <c r="D664" s="87" t="s">
        <v>21</v>
      </c>
      <c r="E664" s="129" t="s">
        <v>1355</v>
      </c>
      <c r="F664" s="88">
        <v>288.67</v>
      </c>
      <c r="G664" s="124">
        <f>rv_ip97_eg</f>
        <v>0.1</v>
      </c>
      <c r="H664" s="89">
        <f>F664-(F664*G664)</f>
        <v>259.803</v>
      </c>
      <c r="I664" s="89" t="s">
        <v>1351</v>
      </c>
      <c r="J664" s="89" t="e">
        <f>ip9_3pl</f>
        <v>#REF!</v>
      </c>
      <c r="K664" s="85" t="e">
        <f>H664+J664</f>
        <v>#REF!</v>
      </c>
      <c r="L664" s="51">
        <v>10</v>
      </c>
      <c r="M664" s="76">
        <v>0.25</v>
      </c>
      <c r="N664" s="52" t="s">
        <v>1352</v>
      </c>
      <c r="O664" s="135" t="s">
        <v>1303</v>
      </c>
      <c r="P664" s="41" t="s">
        <v>26</v>
      </c>
    </row>
    <row r="665" spans="1:16">
      <c r="A665" s="90" t="s">
        <v>1356</v>
      </c>
      <c r="B665" s="84" t="s">
        <v>1357</v>
      </c>
      <c r="C665" s="86">
        <v>1</v>
      </c>
      <c r="D665" s="87" t="s">
        <v>21</v>
      </c>
      <c r="E665" s="129" t="s">
        <v>1356</v>
      </c>
      <c r="F665" s="88">
        <v>288.67</v>
      </c>
      <c r="G665" s="124">
        <f>rv_ip97_eg</f>
        <v>0.1</v>
      </c>
      <c r="H665" s="89">
        <f>F665-(F665*G665)</f>
        <v>259.803</v>
      </c>
      <c r="I665" s="89" t="s">
        <v>1351</v>
      </c>
      <c r="J665" s="89" t="e">
        <f>ip9_3pl</f>
        <v>#REF!</v>
      </c>
      <c r="K665" s="85" t="e">
        <f>H665+J665</f>
        <v>#REF!</v>
      </c>
      <c r="L665" s="51">
        <v>10</v>
      </c>
      <c r="M665" s="76">
        <v>0.25</v>
      </c>
      <c r="N665" s="52" t="s">
        <v>1352</v>
      </c>
      <c r="O665" s="135" t="s">
        <v>1303</v>
      </c>
      <c r="P665" s="41" t="s">
        <v>26</v>
      </c>
    </row>
    <row r="666" spans="1:16">
      <c r="A666" s="53" t="s">
        <v>1358</v>
      </c>
      <c r="B666" s="45" t="s">
        <v>1359</v>
      </c>
      <c r="C666" s="46">
        <v>1</v>
      </c>
      <c r="D666" s="54" t="s">
        <v>28</v>
      </c>
      <c r="E666" s="58" t="s">
        <v>1358</v>
      </c>
      <c r="F666" s="48"/>
      <c r="G666" s="123"/>
      <c r="H666" s="50">
        <v>2</v>
      </c>
      <c r="I666" s="50"/>
      <c r="J666" s="50"/>
      <c r="K666" s="50"/>
      <c r="L666" s="43" t="s">
        <v>23</v>
      </c>
      <c r="M666" s="76" t="s">
        <v>23</v>
      </c>
      <c r="N666" s="52" t="s">
        <v>29</v>
      </c>
      <c r="O666" s="135" t="s">
        <v>30</v>
      </c>
      <c r="P666" s="41" t="s">
        <v>31</v>
      </c>
    </row>
    <row r="667" spans="1:16">
      <c r="A667" s="53" t="s">
        <v>1360</v>
      </c>
      <c r="B667" s="45" t="s">
        <v>1361</v>
      </c>
      <c r="C667" s="46">
        <v>1</v>
      </c>
      <c r="D667" s="54" t="s">
        <v>28</v>
      </c>
      <c r="E667" s="58" t="s">
        <v>1360</v>
      </c>
      <c r="F667" s="48"/>
      <c r="G667" s="123"/>
      <c r="H667" s="50">
        <v>7</v>
      </c>
      <c r="I667" s="50"/>
      <c r="J667" s="50"/>
      <c r="K667" s="50"/>
      <c r="L667" s="43" t="s">
        <v>23</v>
      </c>
      <c r="M667" s="76" t="s">
        <v>23</v>
      </c>
      <c r="N667" s="52" t="s">
        <v>29</v>
      </c>
      <c r="O667" s="135" t="s">
        <v>30</v>
      </c>
      <c r="P667" s="41" t="s">
        <v>31</v>
      </c>
    </row>
    <row r="668" spans="1:16">
      <c r="A668" s="53" t="s">
        <v>1362</v>
      </c>
      <c r="B668" s="45" t="s">
        <v>1363</v>
      </c>
      <c r="C668" s="46">
        <v>1</v>
      </c>
      <c r="D668" s="54" t="s">
        <v>28</v>
      </c>
      <c r="E668" s="58" t="s">
        <v>1362</v>
      </c>
      <c r="F668" s="48"/>
      <c r="G668" s="123"/>
      <c r="H668" s="50">
        <v>21</v>
      </c>
      <c r="I668" s="50"/>
      <c r="J668" s="50"/>
      <c r="K668" s="50"/>
      <c r="L668" s="43" t="s">
        <v>23</v>
      </c>
      <c r="M668" s="76" t="s">
        <v>23</v>
      </c>
      <c r="N668" s="52" t="s">
        <v>29</v>
      </c>
      <c r="O668" s="135" t="s">
        <v>30</v>
      </c>
      <c r="P668" s="41" t="s">
        <v>31</v>
      </c>
    </row>
    <row r="669" spans="1:16">
      <c r="A669" s="53" t="s">
        <v>1364</v>
      </c>
      <c r="B669" s="45" t="s">
        <v>1365</v>
      </c>
      <c r="C669" s="46">
        <v>1</v>
      </c>
      <c r="D669" s="54" t="s">
        <v>28</v>
      </c>
      <c r="E669" s="58" t="s">
        <v>1364</v>
      </c>
      <c r="F669" s="48"/>
      <c r="G669" s="123"/>
      <c r="H669" s="50">
        <v>41</v>
      </c>
      <c r="I669" s="50"/>
      <c r="J669" s="50"/>
      <c r="K669" s="50"/>
      <c r="L669" s="43" t="s">
        <v>23</v>
      </c>
      <c r="M669" s="76" t="s">
        <v>23</v>
      </c>
      <c r="N669" s="52" t="s">
        <v>29</v>
      </c>
      <c r="O669" s="135" t="s">
        <v>30</v>
      </c>
      <c r="P669" s="41" t="s">
        <v>31</v>
      </c>
    </row>
    <row r="670" spans="1:16">
      <c r="A670" s="53" t="s">
        <v>1366</v>
      </c>
      <c r="B670" s="45" t="s">
        <v>1367</v>
      </c>
      <c r="C670" s="46">
        <v>1</v>
      </c>
      <c r="D670" s="54" t="s">
        <v>28</v>
      </c>
      <c r="E670" s="58" t="s">
        <v>1366</v>
      </c>
      <c r="F670" s="48"/>
      <c r="G670" s="123"/>
      <c r="H670" s="50">
        <v>87</v>
      </c>
      <c r="I670" s="50"/>
      <c r="J670" s="50"/>
      <c r="K670" s="50"/>
      <c r="L670" s="43" t="s">
        <v>23</v>
      </c>
      <c r="M670" s="76" t="s">
        <v>23</v>
      </c>
      <c r="N670" s="52" t="s">
        <v>29</v>
      </c>
      <c r="O670" s="135" t="s">
        <v>30</v>
      </c>
      <c r="P670" s="41" t="s">
        <v>31</v>
      </c>
    </row>
    <row r="671" spans="1:16">
      <c r="A671" s="53" t="s">
        <v>1368</v>
      </c>
      <c r="B671" s="45" t="s">
        <v>1369</v>
      </c>
      <c r="C671" s="46">
        <v>1</v>
      </c>
      <c r="D671" s="54" t="s">
        <v>28</v>
      </c>
      <c r="E671" s="58" t="s">
        <v>1368</v>
      </c>
      <c r="F671" s="48"/>
      <c r="G671" s="123"/>
      <c r="H671" s="50">
        <v>17</v>
      </c>
      <c r="I671" s="50"/>
      <c r="J671" s="50"/>
      <c r="K671" s="50"/>
      <c r="L671" s="43" t="s">
        <v>23</v>
      </c>
      <c r="M671" s="76" t="s">
        <v>23</v>
      </c>
      <c r="N671" s="52" t="s">
        <v>29</v>
      </c>
      <c r="O671" s="135" t="s">
        <v>30</v>
      </c>
      <c r="P671" s="41" t="s">
        <v>31</v>
      </c>
    </row>
    <row r="672" spans="1:16">
      <c r="A672" s="53" t="s">
        <v>1370</v>
      </c>
      <c r="B672" s="45" t="s">
        <v>1371</v>
      </c>
      <c r="C672" s="46">
        <v>1</v>
      </c>
      <c r="D672" s="54" t="s">
        <v>28</v>
      </c>
      <c r="E672" s="58" t="s">
        <v>1370</v>
      </c>
      <c r="F672" s="48"/>
      <c r="G672" s="123"/>
      <c r="H672" s="50">
        <v>31</v>
      </c>
      <c r="I672" s="50"/>
      <c r="J672" s="50"/>
      <c r="K672" s="50"/>
      <c r="L672" s="43" t="s">
        <v>23</v>
      </c>
      <c r="M672" s="76" t="s">
        <v>23</v>
      </c>
      <c r="N672" s="52" t="s">
        <v>29</v>
      </c>
      <c r="O672" s="135" t="s">
        <v>30</v>
      </c>
      <c r="P672" s="41" t="s">
        <v>31</v>
      </c>
    </row>
    <row r="673" spans="1:16">
      <c r="A673" s="53" t="s">
        <v>1372</v>
      </c>
      <c r="B673" s="69" t="s">
        <v>1373</v>
      </c>
      <c r="C673" s="46">
        <v>1</v>
      </c>
      <c r="D673" s="54" t="s">
        <v>28</v>
      </c>
      <c r="E673" s="58" t="s">
        <v>1372</v>
      </c>
      <c r="F673" s="48"/>
      <c r="G673" s="123"/>
      <c r="H673" s="50">
        <v>51</v>
      </c>
      <c r="I673" s="50"/>
      <c r="J673" s="50"/>
      <c r="K673" s="50"/>
      <c r="L673" s="43" t="s">
        <v>23</v>
      </c>
      <c r="M673" s="76" t="s">
        <v>23</v>
      </c>
      <c r="N673" s="52" t="s">
        <v>29</v>
      </c>
      <c r="O673" s="135" t="s">
        <v>30</v>
      </c>
      <c r="P673" s="41" t="s">
        <v>31</v>
      </c>
    </row>
    <row r="674" spans="1:16">
      <c r="A674" s="53" t="s">
        <v>1374</v>
      </c>
      <c r="B674" s="45" t="s">
        <v>1375</v>
      </c>
      <c r="C674" s="46">
        <v>1</v>
      </c>
      <c r="D674" s="54" t="s">
        <v>28</v>
      </c>
      <c r="E674" s="58" t="s">
        <v>1374</v>
      </c>
      <c r="F674" s="48"/>
      <c r="G674" s="123"/>
      <c r="H674" s="50">
        <v>102</v>
      </c>
      <c r="I674" s="50"/>
      <c r="J674" s="50"/>
      <c r="K674" s="50"/>
      <c r="L674" s="43" t="s">
        <v>23</v>
      </c>
      <c r="M674" s="76" t="s">
        <v>23</v>
      </c>
      <c r="N674" s="52" t="s">
        <v>29</v>
      </c>
      <c r="O674" s="135" t="s">
        <v>30</v>
      </c>
      <c r="P674" s="41" t="s">
        <v>31</v>
      </c>
    </row>
    <row r="675" spans="1:16">
      <c r="A675" s="90" t="s">
        <v>1376</v>
      </c>
      <c r="B675" s="84" t="s">
        <v>1377</v>
      </c>
      <c r="C675" s="86">
        <v>1</v>
      </c>
      <c r="D675" s="87" t="s">
        <v>21</v>
      </c>
      <c r="E675" s="129" t="s">
        <v>1376</v>
      </c>
      <c r="F675" s="88">
        <v>361.57</v>
      </c>
      <c r="G675" s="124">
        <f t="shared" ref="G675:G683" si="88">rv_ip97_hg</f>
        <v>0.08</v>
      </c>
      <c r="H675" s="89">
        <f t="shared" ref="H675:H677" si="89">F675-(F675*G675)</f>
        <v>332.64440000000002</v>
      </c>
      <c r="I675" s="89" t="s">
        <v>1351</v>
      </c>
      <c r="J675" s="89" t="e">
        <f t="shared" ref="J675:J683" si="90">ip9_3pl</f>
        <v>#REF!</v>
      </c>
      <c r="K675" s="85" t="e">
        <f t="shared" ref="K675:K683" si="91">H675+J675</f>
        <v>#REF!</v>
      </c>
      <c r="L675" s="51">
        <v>14</v>
      </c>
      <c r="M675" s="76">
        <v>0.25</v>
      </c>
      <c r="N675" s="52" t="s">
        <v>1378</v>
      </c>
      <c r="O675" s="135" t="s">
        <v>1303</v>
      </c>
      <c r="P675" s="41" t="s">
        <v>26</v>
      </c>
    </row>
    <row r="676" spans="1:16">
      <c r="A676" s="90" t="s">
        <v>1379</v>
      </c>
      <c r="B676" s="84" t="s">
        <v>1380</v>
      </c>
      <c r="C676" s="86">
        <v>1</v>
      </c>
      <c r="D676" s="87" t="s">
        <v>21</v>
      </c>
      <c r="E676" s="129" t="s">
        <v>1379</v>
      </c>
      <c r="F676" s="88">
        <v>361.57</v>
      </c>
      <c r="G676" s="124">
        <f t="shared" si="88"/>
        <v>0.08</v>
      </c>
      <c r="H676" s="89">
        <f t="shared" si="89"/>
        <v>332.64440000000002</v>
      </c>
      <c r="I676" s="89" t="s">
        <v>1351</v>
      </c>
      <c r="J676" s="89" t="e">
        <f t="shared" si="90"/>
        <v>#REF!</v>
      </c>
      <c r="K676" s="85" t="e">
        <f t="shared" si="91"/>
        <v>#REF!</v>
      </c>
      <c r="L676" s="51">
        <v>14</v>
      </c>
      <c r="M676" s="76">
        <v>0.25</v>
      </c>
      <c r="N676" s="52" t="s">
        <v>1378</v>
      </c>
      <c r="O676" s="135" t="s">
        <v>1303</v>
      </c>
      <c r="P676" s="41" t="s">
        <v>26</v>
      </c>
    </row>
    <row r="677" spans="1:16">
      <c r="A677" s="90" t="s">
        <v>1381</v>
      </c>
      <c r="B677" s="84" t="s">
        <v>1382</v>
      </c>
      <c r="C677" s="86">
        <v>1</v>
      </c>
      <c r="D677" s="87" t="s">
        <v>21</v>
      </c>
      <c r="E677" s="129" t="s">
        <v>1381</v>
      </c>
      <c r="F677" s="88">
        <v>361.57</v>
      </c>
      <c r="G677" s="124">
        <f t="shared" si="88"/>
        <v>0.08</v>
      </c>
      <c r="H677" s="89">
        <f t="shared" si="89"/>
        <v>332.64440000000002</v>
      </c>
      <c r="I677" s="89" t="s">
        <v>1351</v>
      </c>
      <c r="J677" s="89" t="e">
        <f t="shared" si="90"/>
        <v>#REF!</v>
      </c>
      <c r="K677" s="85" t="e">
        <f t="shared" si="91"/>
        <v>#REF!</v>
      </c>
      <c r="L677" s="51">
        <v>14</v>
      </c>
      <c r="M677" s="76">
        <v>0.25</v>
      </c>
      <c r="N677" s="52" t="s">
        <v>1378</v>
      </c>
      <c r="O677" s="135" t="s">
        <v>1303</v>
      </c>
      <c r="P677" s="41" t="s">
        <v>26</v>
      </c>
    </row>
    <row r="678" spans="1:16">
      <c r="A678" s="90" t="s">
        <v>1383</v>
      </c>
      <c r="B678" s="84" t="s">
        <v>1384</v>
      </c>
      <c r="C678" s="86">
        <v>1</v>
      </c>
      <c r="D678" s="87" t="s">
        <v>21</v>
      </c>
      <c r="E678" s="129" t="s">
        <v>1383</v>
      </c>
      <c r="F678" s="88">
        <v>397</v>
      </c>
      <c r="G678" s="124">
        <f t="shared" si="88"/>
        <v>0.08</v>
      </c>
      <c r="H678" s="89">
        <f>F678-(F678*G678)</f>
        <v>365.24</v>
      </c>
      <c r="I678" s="89" t="s">
        <v>1351</v>
      </c>
      <c r="J678" s="89" t="e">
        <f t="shared" si="90"/>
        <v>#REF!</v>
      </c>
      <c r="K678" s="85" t="e">
        <f t="shared" si="91"/>
        <v>#REF!</v>
      </c>
      <c r="L678" s="51">
        <v>10</v>
      </c>
      <c r="M678" s="76">
        <v>0.25</v>
      </c>
      <c r="N678" s="52" t="s">
        <v>1385</v>
      </c>
      <c r="O678" s="135" t="s">
        <v>1303</v>
      </c>
      <c r="P678" s="137" t="s">
        <v>26</v>
      </c>
    </row>
    <row r="679" spans="1:16">
      <c r="A679" s="90" t="s">
        <v>1386</v>
      </c>
      <c r="B679" s="84" t="s">
        <v>1387</v>
      </c>
      <c r="C679" s="86">
        <v>1</v>
      </c>
      <c r="D679" s="87" t="s">
        <v>21</v>
      </c>
      <c r="E679" s="129" t="s">
        <v>1386</v>
      </c>
      <c r="F679" s="88">
        <v>397</v>
      </c>
      <c r="G679" s="124">
        <f t="shared" si="88"/>
        <v>0.08</v>
      </c>
      <c r="H679" s="89">
        <f>F679-(F679*G679)</f>
        <v>365.24</v>
      </c>
      <c r="I679" s="89" t="s">
        <v>1351</v>
      </c>
      <c r="J679" s="89" t="e">
        <f t="shared" si="90"/>
        <v>#REF!</v>
      </c>
      <c r="K679" s="85" t="e">
        <f t="shared" si="91"/>
        <v>#REF!</v>
      </c>
      <c r="L679" s="51">
        <v>10</v>
      </c>
      <c r="M679" s="76">
        <v>0.25</v>
      </c>
      <c r="N679" s="52" t="s">
        <v>1385</v>
      </c>
      <c r="O679" s="135" t="s">
        <v>1303</v>
      </c>
      <c r="P679" s="137" t="s">
        <v>26</v>
      </c>
    </row>
    <row r="680" spans="1:16">
      <c r="A680" s="90" t="s">
        <v>1388</v>
      </c>
      <c r="B680" s="84" t="s">
        <v>1389</v>
      </c>
      <c r="C680" s="86">
        <v>1</v>
      </c>
      <c r="D680" s="87" t="s">
        <v>21</v>
      </c>
      <c r="E680" s="129" t="s">
        <v>1388</v>
      </c>
      <c r="F680" s="88">
        <v>397</v>
      </c>
      <c r="G680" s="124">
        <f t="shared" si="88"/>
        <v>0.08</v>
      </c>
      <c r="H680" s="89">
        <f>F680-(F680*G680)</f>
        <v>365.24</v>
      </c>
      <c r="I680" s="89" t="s">
        <v>1351</v>
      </c>
      <c r="J680" s="89" t="e">
        <f t="shared" si="90"/>
        <v>#REF!</v>
      </c>
      <c r="K680" s="85" t="e">
        <f t="shared" si="91"/>
        <v>#REF!</v>
      </c>
      <c r="L680" s="51">
        <v>10</v>
      </c>
      <c r="M680" s="76">
        <v>0.25</v>
      </c>
      <c r="N680" s="52" t="s">
        <v>1385</v>
      </c>
      <c r="O680" s="135" t="s">
        <v>1303</v>
      </c>
      <c r="P680" s="137" t="s">
        <v>26</v>
      </c>
    </row>
    <row r="681" spans="1:16">
      <c r="A681" s="90" t="s">
        <v>1390</v>
      </c>
      <c r="B681" s="84" t="s">
        <v>1391</v>
      </c>
      <c r="C681" s="86">
        <v>1</v>
      </c>
      <c r="D681" s="87" t="s">
        <v>21</v>
      </c>
      <c r="E681" s="129" t="s">
        <v>1390</v>
      </c>
      <c r="F681" s="88">
        <v>469.9</v>
      </c>
      <c r="G681" s="124">
        <f t="shared" si="88"/>
        <v>0.08</v>
      </c>
      <c r="H681" s="89">
        <f t="shared" ref="H681:H683" si="92">F681-(F681*G681)</f>
        <v>432.30799999999999</v>
      </c>
      <c r="I681" s="89" t="s">
        <v>1351</v>
      </c>
      <c r="J681" s="89" t="e">
        <f t="shared" si="90"/>
        <v>#REF!</v>
      </c>
      <c r="K681" s="85" t="e">
        <f t="shared" si="91"/>
        <v>#REF!</v>
      </c>
      <c r="L681" s="51">
        <v>14</v>
      </c>
      <c r="M681" s="76">
        <v>0.25</v>
      </c>
      <c r="N681" s="52" t="s">
        <v>1392</v>
      </c>
      <c r="O681" s="135" t="s">
        <v>1303</v>
      </c>
      <c r="P681" s="137" t="s">
        <v>26</v>
      </c>
    </row>
    <row r="682" spans="1:16">
      <c r="A682" s="90" t="s">
        <v>1393</v>
      </c>
      <c r="B682" s="84" t="s">
        <v>1394</v>
      </c>
      <c r="C682" s="86">
        <v>1</v>
      </c>
      <c r="D682" s="87" t="s">
        <v>21</v>
      </c>
      <c r="E682" s="129" t="s">
        <v>1393</v>
      </c>
      <c r="F682" s="88">
        <v>469.9</v>
      </c>
      <c r="G682" s="124">
        <f t="shared" si="88"/>
        <v>0.08</v>
      </c>
      <c r="H682" s="89">
        <f t="shared" si="92"/>
        <v>432.30799999999999</v>
      </c>
      <c r="I682" s="89" t="s">
        <v>1351</v>
      </c>
      <c r="J682" s="89" t="e">
        <f t="shared" si="90"/>
        <v>#REF!</v>
      </c>
      <c r="K682" s="85" t="e">
        <f t="shared" si="91"/>
        <v>#REF!</v>
      </c>
      <c r="L682" s="51">
        <v>14</v>
      </c>
      <c r="M682" s="76">
        <v>0.25</v>
      </c>
      <c r="N682" s="52" t="s">
        <v>1392</v>
      </c>
      <c r="O682" s="135" t="s">
        <v>1303</v>
      </c>
      <c r="P682" s="137" t="s">
        <v>26</v>
      </c>
    </row>
    <row r="683" spans="1:16">
      <c r="A683" s="90" t="s">
        <v>1395</v>
      </c>
      <c r="B683" s="84" t="s">
        <v>1396</v>
      </c>
      <c r="C683" s="86">
        <v>1</v>
      </c>
      <c r="D683" s="87" t="s">
        <v>21</v>
      </c>
      <c r="E683" s="129" t="s">
        <v>1395</v>
      </c>
      <c r="F683" s="88">
        <v>469.9</v>
      </c>
      <c r="G683" s="124">
        <f t="shared" si="88"/>
        <v>0.08</v>
      </c>
      <c r="H683" s="89">
        <f t="shared" si="92"/>
        <v>432.30799999999999</v>
      </c>
      <c r="I683" s="89" t="s">
        <v>1351</v>
      </c>
      <c r="J683" s="89" t="e">
        <f t="shared" si="90"/>
        <v>#REF!</v>
      </c>
      <c r="K683" s="85" t="e">
        <f t="shared" si="91"/>
        <v>#REF!</v>
      </c>
      <c r="L683" s="51">
        <v>14</v>
      </c>
      <c r="M683" s="76">
        <v>0.25</v>
      </c>
      <c r="N683" s="52" t="s">
        <v>1392</v>
      </c>
      <c r="O683" s="135" t="s">
        <v>1303</v>
      </c>
      <c r="P683" s="137" t="s">
        <v>26</v>
      </c>
    </row>
    <row r="684" spans="1:16">
      <c r="A684" s="90" t="s">
        <v>1397</v>
      </c>
      <c r="B684" s="84" t="s">
        <v>1398</v>
      </c>
      <c r="C684" s="86">
        <v>1</v>
      </c>
      <c r="D684" s="87" t="s">
        <v>21</v>
      </c>
      <c r="E684" s="129" t="s">
        <v>1397</v>
      </c>
      <c r="F684" s="88">
        <v>462.17</v>
      </c>
      <c r="G684" s="124">
        <f t="shared" ref="G684:G695" si="93">rv_ipp105</f>
        <v>0.08</v>
      </c>
      <c r="H684" s="89">
        <f t="shared" ref="H684:H695" si="94">F684-(F684*G684)</f>
        <v>425.19640000000004</v>
      </c>
      <c r="I684" s="89" t="s">
        <v>1351</v>
      </c>
      <c r="J684" s="89">
        <v>18</v>
      </c>
      <c r="K684" s="85">
        <f t="shared" ref="K684:K695" si="95">H684+J684</f>
        <v>443.19640000000004</v>
      </c>
      <c r="L684" s="51">
        <v>12</v>
      </c>
      <c r="M684" s="76">
        <v>0.25</v>
      </c>
      <c r="N684" s="52" t="s">
        <v>1399</v>
      </c>
      <c r="O684" s="135" t="s">
        <v>1303</v>
      </c>
      <c r="P684" s="41" t="s">
        <v>26</v>
      </c>
    </row>
    <row r="685" spans="1:16">
      <c r="A685" s="90" t="s">
        <v>1400</v>
      </c>
      <c r="B685" s="84" t="s">
        <v>1401</v>
      </c>
      <c r="C685" s="86">
        <v>1</v>
      </c>
      <c r="D685" s="87" t="s">
        <v>21</v>
      </c>
      <c r="E685" s="129" t="s">
        <v>1400</v>
      </c>
      <c r="F685" s="88">
        <v>462.17</v>
      </c>
      <c r="G685" s="124">
        <f t="shared" si="93"/>
        <v>0.08</v>
      </c>
      <c r="H685" s="89">
        <f t="shared" si="94"/>
        <v>425.19640000000004</v>
      </c>
      <c r="I685" s="89" t="s">
        <v>1351</v>
      </c>
      <c r="J685" s="89">
        <v>18</v>
      </c>
      <c r="K685" s="85">
        <f t="shared" si="95"/>
        <v>443.19640000000004</v>
      </c>
      <c r="L685" s="51">
        <v>12</v>
      </c>
      <c r="M685" s="76">
        <v>0.25</v>
      </c>
      <c r="N685" s="52" t="s">
        <v>1399</v>
      </c>
      <c r="O685" s="135" t="s">
        <v>1303</v>
      </c>
      <c r="P685" s="41" t="s">
        <v>26</v>
      </c>
    </row>
    <row r="686" spans="1:16">
      <c r="A686" s="90" t="s">
        <v>1402</v>
      </c>
      <c r="B686" s="84" t="s">
        <v>1403</v>
      </c>
      <c r="C686" s="86">
        <v>1</v>
      </c>
      <c r="D686" s="87" t="s">
        <v>21</v>
      </c>
      <c r="E686" s="129" t="s">
        <v>1402</v>
      </c>
      <c r="F686" s="88">
        <v>462.17</v>
      </c>
      <c r="G686" s="124">
        <f t="shared" si="93"/>
        <v>0.08</v>
      </c>
      <c r="H686" s="89">
        <f t="shared" si="94"/>
        <v>425.19640000000004</v>
      </c>
      <c r="I686" s="89" t="s">
        <v>1351</v>
      </c>
      <c r="J686" s="89">
        <v>18</v>
      </c>
      <c r="K686" s="85">
        <f t="shared" si="95"/>
        <v>443.19640000000004</v>
      </c>
      <c r="L686" s="51">
        <v>12</v>
      </c>
      <c r="M686" s="76">
        <v>0.25</v>
      </c>
      <c r="N686" s="52" t="s">
        <v>1399</v>
      </c>
      <c r="O686" s="135" t="s">
        <v>1303</v>
      </c>
      <c r="P686" s="41" t="s">
        <v>26</v>
      </c>
    </row>
    <row r="687" spans="1:16">
      <c r="A687" s="90" t="s">
        <v>1404</v>
      </c>
      <c r="B687" s="84" t="s">
        <v>1405</v>
      </c>
      <c r="C687" s="86">
        <v>1</v>
      </c>
      <c r="D687" s="87" t="s">
        <v>21</v>
      </c>
      <c r="E687" s="129" t="s">
        <v>1404</v>
      </c>
      <c r="F687" s="88">
        <v>601.83000000000004</v>
      </c>
      <c r="G687" s="124">
        <f t="shared" si="93"/>
        <v>0.08</v>
      </c>
      <c r="H687" s="89">
        <f t="shared" si="94"/>
        <v>553.68360000000007</v>
      </c>
      <c r="I687" s="89" t="s">
        <v>1351</v>
      </c>
      <c r="J687" s="89">
        <v>18</v>
      </c>
      <c r="K687" s="85">
        <f t="shared" si="95"/>
        <v>571.68360000000007</v>
      </c>
      <c r="L687" s="51">
        <v>14</v>
      </c>
      <c r="M687" s="76">
        <v>0.25</v>
      </c>
      <c r="N687" s="52" t="s">
        <v>1406</v>
      </c>
      <c r="O687" s="135" t="s">
        <v>1303</v>
      </c>
      <c r="P687" s="41" t="s">
        <v>26</v>
      </c>
    </row>
    <row r="688" spans="1:16">
      <c r="A688" s="90" t="s">
        <v>1407</v>
      </c>
      <c r="B688" s="84" t="s">
        <v>1408</v>
      </c>
      <c r="C688" s="86">
        <v>1</v>
      </c>
      <c r="D688" s="87" t="s">
        <v>21</v>
      </c>
      <c r="E688" s="129" t="s">
        <v>1407</v>
      </c>
      <c r="F688" s="88">
        <v>601.83000000000004</v>
      </c>
      <c r="G688" s="124">
        <f t="shared" si="93"/>
        <v>0.08</v>
      </c>
      <c r="H688" s="89">
        <f t="shared" si="94"/>
        <v>553.68360000000007</v>
      </c>
      <c r="I688" s="89" t="s">
        <v>1351</v>
      </c>
      <c r="J688" s="89">
        <v>18</v>
      </c>
      <c r="K688" s="85">
        <f t="shared" si="95"/>
        <v>571.68360000000007</v>
      </c>
      <c r="L688" s="51">
        <v>14</v>
      </c>
      <c r="M688" s="76">
        <v>0.25</v>
      </c>
      <c r="N688" s="52" t="s">
        <v>1406</v>
      </c>
      <c r="O688" s="135" t="s">
        <v>1303</v>
      </c>
      <c r="P688" s="41" t="s">
        <v>26</v>
      </c>
    </row>
    <row r="689" spans="1:16">
      <c r="A689" s="90" t="s">
        <v>1409</v>
      </c>
      <c r="B689" s="84" t="s">
        <v>1410</v>
      </c>
      <c r="C689" s="86">
        <v>1</v>
      </c>
      <c r="D689" s="87" t="s">
        <v>21</v>
      </c>
      <c r="E689" s="129" t="s">
        <v>1409</v>
      </c>
      <c r="F689" s="88">
        <v>601.83000000000004</v>
      </c>
      <c r="G689" s="124">
        <f t="shared" si="93"/>
        <v>0.08</v>
      </c>
      <c r="H689" s="89">
        <f t="shared" si="94"/>
        <v>553.68360000000007</v>
      </c>
      <c r="I689" s="89" t="s">
        <v>1351</v>
      </c>
      <c r="J689" s="89">
        <v>18</v>
      </c>
      <c r="K689" s="85">
        <f t="shared" si="95"/>
        <v>571.68360000000007</v>
      </c>
      <c r="L689" s="51">
        <v>14</v>
      </c>
      <c r="M689" s="76">
        <v>0.25</v>
      </c>
      <c r="N689" s="52" t="s">
        <v>1406</v>
      </c>
      <c r="O689" s="135" t="s">
        <v>1303</v>
      </c>
      <c r="P689" s="41" t="s">
        <v>26</v>
      </c>
    </row>
    <row r="690" spans="1:16">
      <c r="A690" s="90" t="s">
        <v>1411</v>
      </c>
      <c r="B690" s="84" t="s">
        <v>1412</v>
      </c>
      <c r="C690" s="86">
        <v>1</v>
      </c>
      <c r="D690" s="87" t="s">
        <v>21</v>
      </c>
      <c r="E690" s="129" t="s">
        <v>1411</v>
      </c>
      <c r="F690" s="88">
        <v>578.83000000000004</v>
      </c>
      <c r="G690" s="124">
        <f t="shared" si="93"/>
        <v>0.08</v>
      </c>
      <c r="H690" s="89">
        <f t="shared" si="94"/>
        <v>532.52359999999999</v>
      </c>
      <c r="I690" s="89" t="s">
        <v>1351</v>
      </c>
      <c r="J690" s="89">
        <v>18</v>
      </c>
      <c r="K690" s="85">
        <f t="shared" si="95"/>
        <v>550.52359999999999</v>
      </c>
      <c r="L690" s="51">
        <v>12</v>
      </c>
      <c r="M690" s="76">
        <v>0.25</v>
      </c>
      <c r="N690" s="52" t="s">
        <v>1413</v>
      </c>
      <c r="O690" s="135" t="s">
        <v>1303</v>
      </c>
      <c r="P690" s="41" t="s">
        <v>26</v>
      </c>
    </row>
    <row r="691" spans="1:16">
      <c r="A691" s="90" t="s">
        <v>1414</v>
      </c>
      <c r="B691" s="84" t="s">
        <v>1415</v>
      </c>
      <c r="C691" s="86">
        <v>1</v>
      </c>
      <c r="D691" s="87" t="s">
        <v>21</v>
      </c>
      <c r="E691" s="129" t="s">
        <v>1414</v>
      </c>
      <c r="F691" s="88">
        <v>578.83000000000004</v>
      </c>
      <c r="G691" s="124">
        <f t="shared" si="93"/>
        <v>0.08</v>
      </c>
      <c r="H691" s="89">
        <f t="shared" si="94"/>
        <v>532.52359999999999</v>
      </c>
      <c r="I691" s="89" t="s">
        <v>1351</v>
      </c>
      <c r="J691" s="89">
        <v>18</v>
      </c>
      <c r="K691" s="85">
        <f t="shared" si="95"/>
        <v>550.52359999999999</v>
      </c>
      <c r="L691" s="51">
        <v>12</v>
      </c>
      <c r="M691" s="76">
        <v>0.25</v>
      </c>
      <c r="N691" s="52" t="s">
        <v>1413</v>
      </c>
      <c r="O691" s="135" t="s">
        <v>1303</v>
      </c>
      <c r="P691" s="41" t="s">
        <v>26</v>
      </c>
    </row>
    <row r="692" spans="1:16">
      <c r="A692" s="90" t="s">
        <v>1416</v>
      </c>
      <c r="B692" s="84" t="s">
        <v>1417</v>
      </c>
      <c r="C692" s="86">
        <v>1</v>
      </c>
      <c r="D692" s="87" t="s">
        <v>21</v>
      </c>
      <c r="E692" s="129" t="s">
        <v>1416</v>
      </c>
      <c r="F692" s="88">
        <v>578.83000000000004</v>
      </c>
      <c r="G692" s="124">
        <f t="shared" si="93"/>
        <v>0.08</v>
      </c>
      <c r="H692" s="89">
        <f t="shared" si="94"/>
        <v>532.52359999999999</v>
      </c>
      <c r="I692" s="89" t="s">
        <v>1351</v>
      </c>
      <c r="J692" s="89">
        <v>18</v>
      </c>
      <c r="K692" s="85">
        <f t="shared" si="95"/>
        <v>550.52359999999999</v>
      </c>
      <c r="L692" s="51">
        <v>12</v>
      </c>
      <c r="M692" s="76">
        <v>0.25</v>
      </c>
      <c r="N692" s="52" t="s">
        <v>1413</v>
      </c>
      <c r="O692" s="135" t="s">
        <v>1303</v>
      </c>
      <c r="P692" s="41" t="s">
        <v>26</v>
      </c>
    </row>
    <row r="693" spans="1:16">
      <c r="A693" s="90" t="s">
        <v>1418</v>
      </c>
      <c r="B693" s="84" t="s">
        <v>1419</v>
      </c>
      <c r="C693" s="86">
        <v>1</v>
      </c>
      <c r="D693" s="87" t="s">
        <v>21</v>
      </c>
      <c r="E693" s="129" t="s">
        <v>1418</v>
      </c>
      <c r="F693" s="88">
        <v>718.5</v>
      </c>
      <c r="G693" s="124">
        <f t="shared" si="93"/>
        <v>0.08</v>
      </c>
      <c r="H693" s="89">
        <f t="shared" si="94"/>
        <v>661.02</v>
      </c>
      <c r="I693" s="89" t="s">
        <v>1351</v>
      </c>
      <c r="J693" s="89">
        <v>18</v>
      </c>
      <c r="K693" s="85">
        <f t="shared" si="95"/>
        <v>679.02</v>
      </c>
      <c r="L693" s="51">
        <v>14</v>
      </c>
      <c r="M693" s="76">
        <v>0.25</v>
      </c>
      <c r="N693" s="52" t="s">
        <v>1420</v>
      </c>
      <c r="O693" s="135" t="s">
        <v>1303</v>
      </c>
      <c r="P693" s="41" t="s">
        <v>26</v>
      </c>
    </row>
    <row r="694" spans="1:16">
      <c r="A694" s="90" t="s">
        <v>1421</v>
      </c>
      <c r="B694" s="84" t="s">
        <v>1422</v>
      </c>
      <c r="C694" s="86">
        <v>1</v>
      </c>
      <c r="D694" s="87" t="s">
        <v>21</v>
      </c>
      <c r="E694" s="129" t="s">
        <v>1421</v>
      </c>
      <c r="F694" s="88">
        <v>718.5</v>
      </c>
      <c r="G694" s="124">
        <f t="shared" si="93"/>
        <v>0.08</v>
      </c>
      <c r="H694" s="89">
        <f t="shared" si="94"/>
        <v>661.02</v>
      </c>
      <c r="I694" s="89" t="s">
        <v>1351</v>
      </c>
      <c r="J694" s="89">
        <v>18</v>
      </c>
      <c r="K694" s="85">
        <f t="shared" si="95"/>
        <v>679.02</v>
      </c>
      <c r="L694" s="51">
        <v>14</v>
      </c>
      <c r="M694" s="76">
        <v>0.25</v>
      </c>
      <c r="N694" s="52" t="s">
        <v>1420</v>
      </c>
      <c r="O694" s="135" t="s">
        <v>1303</v>
      </c>
      <c r="P694" s="41" t="s">
        <v>26</v>
      </c>
    </row>
    <row r="695" spans="1:16">
      <c r="A695" s="90" t="s">
        <v>1423</v>
      </c>
      <c r="B695" s="84" t="s">
        <v>1424</v>
      </c>
      <c r="C695" s="86">
        <v>1</v>
      </c>
      <c r="D695" s="87" t="s">
        <v>21</v>
      </c>
      <c r="E695" s="129" t="s">
        <v>1423</v>
      </c>
      <c r="F695" s="88">
        <v>718.5</v>
      </c>
      <c r="G695" s="124">
        <f t="shared" si="93"/>
        <v>0.08</v>
      </c>
      <c r="H695" s="89">
        <f t="shared" si="94"/>
        <v>661.02</v>
      </c>
      <c r="I695" s="89" t="s">
        <v>1351</v>
      </c>
      <c r="J695" s="89">
        <v>18</v>
      </c>
      <c r="K695" s="85">
        <f t="shared" si="95"/>
        <v>679.02</v>
      </c>
      <c r="L695" s="51">
        <v>14</v>
      </c>
      <c r="M695" s="76">
        <v>0.25</v>
      </c>
      <c r="N695" s="52" t="s">
        <v>1420</v>
      </c>
      <c r="O695" s="135" t="s">
        <v>1303</v>
      </c>
      <c r="P695" s="41" t="s">
        <v>26</v>
      </c>
    </row>
    <row r="696" spans="1:16">
      <c r="A696" s="44"/>
      <c r="B696" s="45"/>
      <c r="C696" s="46"/>
      <c r="D696" s="54"/>
      <c r="E696" s="58"/>
      <c r="F696" s="48"/>
      <c r="G696" s="123"/>
      <c r="H696" s="50"/>
      <c r="I696" s="50"/>
      <c r="J696" s="50"/>
      <c r="K696" s="50"/>
      <c r="L696" s="43"/>
      <c r="M696" s="76"/>
      <c r="N696" s="52"/>
      <c r="O696" s="135"/>
      <c r="P696" s="41"/>
    </row>
    <row r="697" spans="1:16">
      <c r="A697" s="53"/>
      <c r="B697" s="45"/>
      <c r="C697" s="46"/>
      <c r="D697" s="54"/>
      <c r="E697" s="58"/>
      <c r="F697" s="48"/>
      <c r="G697" s="123"/>
      <c r="H697" s="50"/>
      <c r="I697" s="50"/>
      <c r="J697" s="50"/>
      <c r="K697" s="50"/>
      <c r="L697" s="43"/>
      <c r="M697" s="76"/>
      <c r="N697" s="52"/>
      <c r="O697" s="135"/>
      <c r="P697" s="41"/>
    </row>
    <row r="698" spans="1:16">
      <c r="A698" s="53"/>
      <c r="B698" s="45"/>
      <c r="C698" s="46"/>
      <c r="D698" s="54"/>
      <c r="E698" s="58"/>
      <c r="F698" s="48"/>
      <c r="G698" s="123"/>
      <c r="H698" s="50"/>
      <c r="I698" s="50"/>
      <c r="J698" s="50"/>
      <c r="K698" s="50"/>
      <c r="L698" s="43"/>
      <c r="M698" s="76"/>
      <c r="N698" s="52"/>
      <c r="O698" s="135"/>
      <c r="P698" s="41"/>
    </row>
    <row r="699" spans="1:16">
      <c r="A699" s="53"/>
      <c r="B699" s="45"/>
      <c r="C699" s="46"/>
      <c r="D699" s="54"/>
      <c r="E699" s="58"/>
      <c r="F699" s="48"/>
      <c r="G699" s="123"/>
      <c r="H699" s="50"/>
      <c r="I699" s="50"/>
      <c r="J699" s="50"/>
      <c r="K699" s="50"/>
      <c r="L699" s="43"/>
      <c r="M699" s="76"/>
      <c r="N699" s="52"/>
      <c r="O699" s="135"/>
      <c r="P699" s="41"/>
    </row>
    <row r="700" spans="1:16">
      <c r="A700" s="53"/>
      <c r="B700" s="45"/>
      <c r="C700" s="46"/>
      <c r="D700" s="54"/>
      <c r="E700" s="58"/>
      <c r="F700" s="48"/>
      <c r="G700" s="123"/>
      <c r="H700" s="50"/>
      <c r="I700" s="50"/>
      <c r="J700" s="50"/>
      <c r="K700" s="50"/>
      <c r="L700" s="43"/>
      <c r="M700" s="76"/>
      <c r="N700" s="52"/>
      <c r="O700" s="135"/>
      <c r="P700" s="41"/>
    </row>
    <row r="701" spans="1:16">
      <c r="A701" s="53"/>
      <c r="B701" s="45"/>
      <c r="C701" s="46"/>
      <c r="D701" s="54"/>
      <c r="E701" s="58"/>
      <c r="F701" s="48"/>
      <c r="G701" s="123"/>
      <c r="H701" s="50"/>
      <c r="I701" s="50"/>
      <c r="J701" s="50"/>
      <c r="K701" s="50"/>
      <c r="L701" s="43"/>
      <c r="M701" s="76"/>
      <c r="N701" s="52"/>
      <c r="O701" s="135"/>
      <c r="P701" s="41"/>
    </row>
    <row r="702" spans="1:16">
      <c r="A702" s="53"/>
      <c r="B702" s="45"/>
      <c r="C702" s="46"/>
      <c r="D702" s="54"/>
      <c r="E702" s="58"/>
      <c r="F702" s="48"/>
      <c r="G702" s="123"/>
      <c r="H702" s="50"/>
      <c r="I702" s="50"/>
      <c r="J702" s="50"/>
      <c r="K702" s="50"/>
      <c r="L702" s="43"/>
      <c r="M702" s="76"/>
      <c r="N702" s="52"/>
      <c r="O702" s="135"/>
      <c r="P702" s="41"/>
    </row>
    <row r="703" spans="1:16">
      <c r="A703" s="53"/>
      <c r="B703" s="45"/>
      <c r="C703" s="46"/>
      <c r="D703" s="54"/>
      <c r="E703" s="58"/>
      <c r="F703" s="48"/>
      <c r="G703" s="123"/>
      <c r="H703" s="50"/>
      <c r="I703" s="50"/>
      <c r="J703" s="50"/>
      <c r="K703" s="50"/>
      <c r="L703" s="43"/>
      <c r="M703" s="76"/>
      <c r="N703" s="52"/>
      <c r="O703" s="135"/>
      <c r="P703" s="41"/>
    </row>
    <row r="704" spans="1:16">
      <c r="A704" s="53"/>
      <c r="B704" s="45"/>
      <c r="C704" s="46"/>
      <c r="D704" s="54"/>
      <c r="E704" s="58"/>
      <c r="F704" s="48"/>
      <c r="G704" s="123"/>
      <c r="H704" s="50"/>
      <c r="I704" s="50"/>
      <c r="J704" s="50"/>
      <c r="K704" s="50"/>
      <c r="L704" s="43"/>
      <c r="M704" s="76"/>
      <c r="N704" s="52"/>
      <c r="O704" s="135"/>
      <c r="P704" s="41"/>
    </row>
    <row r="705" spans="1:16">
      <c r="A705" s="53"/>
      <c r="B705" s="45"/>
      <c r="C705" s="46"/>
      <c r="D705" s="54"/>
      <c r="E705" s="58"/>
      <c r="F705" s="48"/>
      <c r="G705" s="123"/>
      <c r="H705" s="50"/>
      <c r="I705" s="50"/>
      <c r="J705" s="50"/>
      <c r="K705" s="50"/>
      <c r="L705" s="43"/>
      <c r="M705" s="76"/>
      <c r="N705" s="52"/>
      <c r="O705" s="135"/>
      <c r="P705" s="41"/>
    </row>
    <row r="706" spans="1:16">
      <c r="A706" s="53"/>
      <c r="B706" s="45"/>
      <c r="C706" s="46"/>
      <c r="D706" s="54"/>
      <c r="E706" s="58"/>
      <c r="F706" s="48"/>
      <c r="G706" s="123"/>
      <c r="H706" s="50"/>
      <c r="I706" s="50"/>
      <c r="J706" s="50"/>
      <c r="K706" s="50"/>
      <c r="L706" s="43"/>
      <c r="M706" s="76"/>
      <c r="N706" s="52"/>
      <c r="O706" s="135"/>
      <c r="P706" s="41"/>
    </row>
    <row r="707" spans="1:16">
      <c r="A707" s="44"/>
      <c r="B707" s="45"/>
      <c r="C707" s="46"/>
      <c r="D707" s="54"/>
      <c r="E707" s="58"/>
      <c r="F707" s="48"/>
      <c r="G707" s="123"/>
      <c r="H707" s="50"/>
      <c r="I707" s="50"/>
      <c r="J707" s="50"/>
      <c r="K707" s="50"/>
      <c r="L707" s="43"/>
      <c r="M707" s="76"/>
      <c r="N707" s="52"/>
      <c r="O707" s="135"/>
      <c r="P707" s="41"/>
    </row>
    <row r="708" spans="1:16">
      <c r="A708" s="44"/>
      <c r="B708" s="45"/>
      <c r="C708" s="46"/>
      <c r="D708" s="54"/>
      <c r="E708" s="58"/>
      <c r="F708" s="48"/>
      <c r="G708" s="123"/>
      <c r="H708" s="50"/>
      <c r="I708" s="50"/>
      <c r="J708" s="50"/>
      <c r="K708" s="50"/>
      <c r="L708" s="43"/>
      <c r="M708" s="76"/>
      <c r="N708" s="52"/>
      <c r="O708" s="135"/>
      <c r="P708" s="41"/>
    </row>
    <row r="709" spans="1:16">
      <c r="A709" s="44"/>
      <c r="B709" s="45"/>
      <c r="C709" s="46"/>
      <c r="D709" s="54"/>
      <c r="E709" s="58"/>
      <c r="F709" s="48"/>
      <c r="G709" s="123"/>
      <c r="H709" s="50"/>
      <c r="I709" s="50"/>
      <c r="J709" s="50"/>
      <c r="K709" s="50"/>
      <c r="L709" s="43"/>
      <c r="M709" s="76"/>
      <c r="N709" s="52"/>
      <c r="O709" s="135"/>
      <c r="P709" s="41"/>
    </row>
    <row r="710" spans="1:16">
      <c r="A710" s="44"/>
      <c r="B710" s="45"/>
      <c r="C710" s="46"/>
      <c r="D710" s="54"/>
      <c r="E710" s="58"/>
      <c r="F710" s="48"/>
      <c r="G710" s="123"/>
      <c r="H710" s="50"/>
      <c r="I710" s="50"/>
      <c r="J710" s="50"/>
      <c r="K710" s="50"/>
      <c r="L710" s="43"/>
      <c r="M710" s="76"/>
      <c r="N710" s="52"/>
      <c r="O710" s="135"/>
      <c r="P710" s="41"/>
    </row>
    <row r="711" spans="1:16">
      <c r="A711" s="44"/>
      <c r="B711" s="45"/>
      <c r="C711" s="46"/>
      <c r="D711" s="54"/>
      <c r="E711" s="58"/>
      <c r="F711" s="48"/>
      <c r="G711" s="123"/>
      <c r="H711" s="50"/>
      <c r="I711" s="50"/>
      <c r="J711" s="50"/>
      <c r="K711" s="50"/>
      <c r="L711" s="43"/>
      <c r="M711" s="76"/>
      <c r="N711" s="52"/>
      <c r="O711" s="135"/>
      <c r="P711" s="41"/>
    </row>
    <row r="712" spans="1:16">
      <c r="A712" s="44"/>
      <c r="B712" s="45"/>
      <c r="C712" s="46"/>
      <c r="D712" s="54"/>
      <c r="E712" s="58"/>
      <c r="F712" s="48"/>
      <c r="G712" s="123"/>
      <c r="H712" s="50"/>
      <c r="I712" s="50"/>
      <c r="J712" s="50"/>
      <c r="K712" s="50"/>
      <c r="L712" s="43"/>
      <c r="M712" s="76"/>
      <c r="N712" s="52"/>
      <c r="O712" s="135"/>
      <c r="P712" s="41"/>
    </row>
    <row r="713" spans="1:16">
      <c r="A713" s="44"/>
      <c r="B713" s="45"/>
      <c r="C713" s="46"/>
      <c r="D713" s="54"/>
      <c r="E713" s="58"/>
      <c r="F713" s="48"/>
      <c r="G713" s="123"/>
      <c r="H713" s="50"/>
      <c r="I713" s="50"/>
      <c r="J713" s="50"/>
      <c r="K713" s="50"/>
      <c r="L713" s="43"/>
      <c r="M713" s="76"/>
      <c r="N713" s="52"/>
      <c r="O713" s="135"/>
      <c r="P713" s="41"/>
    </row>
    <row r="714" spans="1:16">
      <c r="A714" s="44"/>
      <c r="B714" s="45"/>
      <c r="C714" s="46"/>
      <c r="D714" s="54"/>
      <c r="E714" s="58"/>
      <c r="F714" s="48"/>
      <c r="G714" s="123"/>
      <c r="H714" s="50"/>
      <c r="I714" s="50"/>
      <c r="J714" s="50"/>
      <c r="K714" s="50"/>
      <c r="L714" s="43"/>
      <c r="M714" s="76"/>
      <c r="N714" s="52"/>
      <c r="O714" s="135"/>
      <c r="P714" s="41"/>
    </row>
    <row r="715" spans="1:16">
      <c r="A715" s="44"/>
      <c r="B715" s="45"/>
      <c r="C715" s="46"/>
      <c r="D715" s="54"/>
      <c r="E715" s="58"/>
      <c r="F715" s="48"/>
      <c r="G715" s="123"/>
      <c r="H715" s="50"/>
      <c r="I715" s="50"/>
      <c r="J715" s="50"/>
      <c r="K715" s="50"/>
      <c r="L715" s="43"/>
      <c r="M715" s="76"/>
      <c r="N715" s="52"/>
      <c r="O715" s="135"/>
      <c r="P715" s="41"/>
    </row>
    <row r="716" spans="1:16">
      <c r="A716" s="44"/>
      <c r="B716" s="45"/>
      <c r="C716" s="46"/>
      <c r="D716" s="54"/>
      <c r="E716" s="58"/>
      <c r="F716" s="48"/>
      <c r="G716" s="123"/>
      <c r="H716" s="50"/>
      <c r="I716" s="50"/>
      <c r="J716" s="50"/>
      <c r="K716" s="50"/>
      <c r="L716" s="43"/>
      <c r="M716" s="76"/>
      <c r="N716" s="52"/>
      <c r="O716" s="135"/>
      <c r="P716" s="41"/>
    </row>
    <row r="717" spans="1:16">
      <c r="A717" s="44"/>
      <c r="B717" s="45"/>
      <c r="C717" s="46"/>
      <c r="D717" s="54"/>
      <c r="E717" s="58"/>
      <c r="F717" s="48"/>
      <c r="G717" s="123"/>
      <c r="H717" s="50"/>
      <c r="I717" s="50"/>
      <c r="J717" s="50"/>
      <c r="K717" s="50"/>
      <c r="L717" s="43"/>
      <c r="M717" s="76"/>
      <c r="N717" s="52"/>
      <c r="O717" s="135"/>
      <c r="P717" s="41"/>
    </row>
    <row r="718" spans="1:16">
      <c r="A718" s="44"/>
      <c r="B718" s="45"/>
      <c r="C718" s="46"/>
      <c r="D718" s="54"/>
      <c r="E718" s="58"/>
      <c r="F718" s="48"/>
      <c r="G718" s="123"/>
      <c r="H718" s="50"/>
      <c r="I718" s="50"/>
      <c r="J718" s="50"/>
      <c r="K718" s="50"/>
      <c r="L718" s="43"/>
      <c r="M718" s="76"/>
      <c r="N718" s="52"/>
      <c r="O718" s="135"/>
      <c r="P718" s="41"/>
    </row>
    <row r="719" spans="1:16">
      <c r="A719" s="44"/>
      <c r="B719" s="45"/>
      <c r="C719" s="46"/>
      <c r="D719" s="54"/>
      <c r="E719" s="58"/>
      <c r="F719" s="48"/>
      <c r="G719" s="123"/>
      <c r="H719" s="50"/>
      <c r="I719" s="50"/>
      <c r="J719" s="50"/>
      <c r="K719" s="50"/>
      <c r="L719" s="43"/>
      <c r="M719" s="76"/>
      <c r="N719" s="52"/>
      <c r="O719" s="135"/>
      <c r="P719" s="41"/>
    </row>
    <row r="720" spans="1:16">
      <c r="A720" s="44"/>
      <c r="B720" s="45"/>
      <c r="C720" s="46"/>
      <c r="D720" s="54"/>
      <c r="E720" s="58"/>
      <c r="F720" s="48"/>
      <c r="G720" s="123"/>
      <c r="H720" s="50"/>
      <c r="I720" s="50"/>
      <c r="J720" s="50"/>
      <c r="K720" s="50"/>
      <c r="L720" s="43"/>
      <c r="M720" s="76"/>
      <c r="N720" s="52"/>
      <c r="O720" s="135"/>
      <c r="P720" s="41"/>
    </row>
    <row r="721" spans="1:16">
      <c r="A721" s="44"/>
      <c r="B721" s="45"/>
      <c r="C721" s="46"/>
      <c r="D721" s="54"/>
      <c r="E721" s="58"/>
      <c r="F721" s="48"/>
      <c r="G721" s="123"/>
      <c r="H721" s="50"/>
      <c r="I721" s="50"/>
      <c r="J721" s="50"/>
      <c r="K721" s="50"/>
      <c r="L721" s="43"/>
      <c r="M721" s="76"/>
      <c r="N721" s="52"/>
      <c r="O721" s="135"/>
      <c r="P721" s="41"/>
    </row>
    <row r="722" spans="1:16">
      <c r="A722" s="44"/>
      <c r="B722" s="45"/>
      <c r="C722" s="46"/>
      <c r="D722" s="54"/>
      <c r="E722" s="58"/>
      <c r="F722" s="48"/>
      <c r="G722" s="123"/>
      <c r="H722" s="50"/>
      <c r="I722" s="50"/>
      <c r="J722" s="50"/>
      <c r="K722" s="50"/>
      <c r="L722" s="43"/>
      <c r="M722" s="76"/>
      <c r="N722" s="52"/>
      <c r="O722" s="135"/>
      <c r="P722" s="41"/>
    </row>
    <row r="723" spans="1:16">
      <c r="A723" s="44"/>
      <c r="B723" s="45"/>
      <c r="C723" s="46"/>
      <c r="D723" s="54"/>
      <c r="E723" s="58"/>
      <c r="F723" s="48"/>
      <c r="G723" s="123"/>
      <c r="H723" s="50"/>
      <c r="I723" s="50"/>
      <c r="J723" s="50"/>
      <c r="K723" s="50"/>
      <c r="L723" s="43"/>
      <c r="M723" s="76"/>
      <c r="N723" s="52"/>
      <c r="O723" s="135"/>
      <c r="P723" s="41"/>
    </row>
    <row r="724" spans="1:16">
      <c r="A724" s="44"/>
      <c r="B724" s="45"/>
      <c r="C724" s="46"/>
      <c r="D724" s="54"/>
      <c r="E724" s="58"/>
      <c r="F724" s="48"/>
      <c r="G724" s="123"/>
      <c r="H724" s="50"/>
      <c r="I724" s="50"/>
      <c r="J724" s="50"/>
      <c r="K724" s="50"/>
      <c r="L724" s="43"/>
      <c r="M724" s="76"/>
      <c r="N724" s="52"/>
      <c r="O724" s="135"/>
      <c r="P724" s="41"/>
    </row>
    <row r="725" spans="1:16">
      <c r="A725" s="44"/>
      <c r="B725" s="45"/>
      <c r="C725" s="46"/>
      <c r="D725" s="54"/>
      <c r="E725" s="58"/>
      <c r="F725" s="48"/>
      <c r="G725" s="123"/>
      <c r="H725" s="50"/>
      <c r="I725" s="50"/>
      <c r="J725" s="50"/>
      <c r="K725" s="50"/>
      <c r="L725" s="43"/>
      <c r="M725" s="76"/>
      <c r="N725" s="52"/>
      <c r="O725" s="135"/>
      <c r="P725" s="41"/>
    </row>
    <row r="726" spans="1:16">
      <c r="A726" s="44"/>
      <c r="B726" s="45"/>
      <c r="C726" s="46"/>
      <c r="D726" s="54"/>
      <c r="E726" s="58"/>
      <c r="F726" s="48"/>
      <c r="G726" s="123"/>
      <c r="H726" s="50"/>
      <c r="I726" s="50"/>
      <c r="J726" s="50"/>
      <c r="K726" s="50"/>
      <c r="L726" s="43"/>
      <c r="M726" s="76"/>
      <c r="N726" s="52"/>
      <c r="O726" s="135"/>
      <c r="P726" s="41"/>
    </row>
    <row r="727" spans="1:16">
      <c r="A727" s="44"/>
      <c r="B727" s="45"/>
      <c r="C727" s="46"/>
      <c r="D727" s="54"/>
      <c r="E727" s="58"/>
      <c r="F727" s="48"/>
      <c r="G727" s="123"/>
      <c r="H727" s="50"/>
      <c r="I727" s="50"/>
      <c r="J727" s="50"/>
      <c r="K727" s="50"/>
      <c r="L727" s="43"/>
      <c r="M727" s="76"/>
      <c r="N727" s="52"/>
      <c r="O727" s="135"/>
      <c r="P727" s="41"/>
    </row>
    <row r="728" spans="1:16">
      <c r="A728" s="44"/>
      <c r="B728" s="45"/>
      <c r="C728" s="46"/>
      <c r="D728" s="54"/>
      <c r="E728" s="58"/>
      <c r="F728" s="48"/>
      <c r="G728" s="123"/>
      <c r="H728" s="50"/>
      <c r="I728" s="50"/>
      <c r="J728" s="50"/>
      <c r="K728" s="50"/>
      <c r="L728" s="43"/>
      <c r="M728" s="76"/>
      <c r="N728" s="52"/>
      <c r="O728" s="135"/>
      <c r="P728" s="41"/>
    </row>
    <row r="729" spans="1:16">
      <c r="A729" s="44"/>
      <c r="B729" s="45"/>
      <c r="C729" s="46"/>
      <c r="D729" s="54"/>
      <c r="E729" s="58"/>
      <c r="F729" s="48"/>
      <c r="G729" s="123"/>
      <c r="H729" s="50"/>
      <c r="I729" s="50"/>
      <c r="J729" s="50"/>
      <c r="K729" s="50"/>
      <c r="L729" s="43"/>
      <c r="M729" s="76"/>
      <c r="N729" s="52"/>
      <c r="O729" s="135"/>
      <c r="P729" s="41"/>
    </row>
    <row r="730" spans="1:16">
      <c r="A730" s="90" t="s">
        <v>1435</v>
      </c>
      <c r="B730" s="84" t="s">
        <v>1436</v>
      </c>
      <c r="C730" s="86">
        <v>1</v>
      </c>
      <c r="D730" s="87" t="s">
        <v>21</v>
      </c>
      <c r="E730" s="129" t="s">
        <v>1435</v>
      </c>
      <c r="F730" s="88">
        <v>737.17</v>
      </c>
      <c r="G730" s="124">
        <f t="shared" ref="G730:G755" si="96">rv_ipp11</f>
        <v>0.08</v>
      </c>
      <c r="H730" s="89">
        <f>F730-(F730*G730)</f>
        <v>678.19639999999993</v>
      </c>
      <c r="I730" s="89" t="s">
        <v>1425</v>
      </c>
      <c r="J730" s="89">
        <f t="shared" ref="J730:J755" si="97">ipp11_3PL</f>
        <v>0</v>
      </c>
      <c r="K730" s="85">
        <f t="shared" ref="K730:K745" si="98">H730+J730</f>
        <v>678.19639999999993</v>
      </c>
      <c r="L730" s="51">
        <v>12</v>
      </c>
      <c r="M730" s="76">
        <v>0.25</v>
      </c>
      <c r="N730" s="52" t="s">
        <v>1437</v>
      </c>
      <c r="O730" s="135" t="s">
        <v>1303</v>
      </c>
      <c r="P730" s="137" t="s">
        <v>26</v>
      </c>
    </row>
    <row r="731" spans="1:16">
      <c r="A731" s="35" t="s">
        <v>1425</v>
      </c>
      <c r="B731" s="36" t="s">
        <v>1438</v>
      </c>
      <c r="C731" s="37">
        <v>1</v>
      </c>
      <c r="D731" s="38" t="s">
        <v>28</v>
      </c>
      <c r="E731" s="130" t="s">
        <v>1425</v>
      </c>
      <c r="F731" s="39"/>
      <c r="G731" s="122"/>
      <c r="H731" s="42">
        <v>27.5</v>
      </c>
      <c r="I731" s="42"/>
      <c r="J731" s="42"/>
      <c r="K731" s="42"/>
      <c r="L731" s="43" t="s">
        <v>23</v>
      </c>
      <c r="M731" s="76" t="s">
        <v>23</v>
      </c>
      <c r="N731" s="52" t="s">
        <v>29</v>
      </c>
      <c r="O731" s="135" t="s">
        <v>30</v>
      </c>
      <c r="P731" s="41" t="s">
        <v>31</v>
      </c>
    </row>
    <row r="732" spans="1:16">
      <c r="A732" s="53" t="s">
        <v>1426</v>
      </c>
      <c r="B732" s="45" t="s">
        <v>1439</v>
      </c>
      <c r="C732" s="46">
        <v>1</v>
      </c>
      <c r="D732" s="54" t="s">
        <v>28</v>
      </c>
      <c r="E732" s="58" t="s">
        <v>1426</v>
      </c>
      <c r="F732" s="48"/>
      <c r="G732" s="123"/>
      <c r="H732" s="50">
        <v>5</v>
      </c>
      <c r="I732" s="50"/>
      <c r="J732" s="50"/>
      <c r="K732" s="50"/>
      <c r="L732" s="43" t="s">
        <v>23</v>
      </c>
      <c r="M732" s="76" t="s">
        <v>23</v>
      </c>
      <c r="N732" s="52" t="s">
        <v>29</v>
      </c>
      <c r="O732" s="135" t="s">
        <v>30</v>
      </c>
      <c r="P732" s="41" t="s">
        <v>31</v>
      </c>
    </row>
    <row r="733" spans="1:16">
      <c r="A733" s="53" t="s">
        <v>1427</v>
      </c>
      <c r="B733" s="45" t="s">
        <v>1440</v>
      </c>
      <c r="C733" s="46">
        <v>1</v>
      </c>
      <c r="D733" s="54" t="s">
        <v>28</v>
      </c>
      <c r="E733" s="58" t="s">
        <v>1427</v>
      </c>
      <c r="F733" s="48"/>
      <c r="G733" s="123"/>
      <c r="H733" s="50">
        <v>15</v>
      </c>
      <c r="I733" s="50"/>
      <c r="J733" s="50"/>
      <c r="K733" s="50"/>
      <c r="L733" s="43" t="s">
        <v>23</v>
      </c>
      <c r="M733" s="76" t="s">
        <v>23</v>
      </c>
      <c r="N733" s="52" t="s">
        <v>29</v>
      </c>
      <c r="O733" s="135" t="s">
        <v>30</v>
      </c>
      <c r="P733" s="41" t="s">
        <v>31</v>
      </c>
    </row>
    <row r="734" spans="1:16">
      <c r="A734" s="53" t="s">
        <v>1428</v>
      </c>
      <c r="B734" s="45" t="s">
        <v>1441</v>
      </c>
      <c r="C734" s="46">
        <v>1</v>
      </c>
      <c r="D734" s="54" t="s">
        <v>28</v>
      </c>
      <c r="E734" s="58" t="s">
        <v>1428</v>
      </c>
      <c r="F734" s="48"/>
      <c r="G734" s="123"/>
      <c r="H734" s="50">
        <v>39</v>
      </c>
      <c r="I734" s="50"/>
      <c r="J734" s="50"/>
      <c r="K734" s="50"/>
      <c r="L734" s="43" t="s">
        <v>23</v>
      </c>
      <c r="M734" s="76" t="s">
        <v>23</v>
      </c>
      <c r="N734" s="52" t="s">
        <v>29</v>
      </c>
      <c r="O734" s="135" t="s">
        <v>30</v>
      </c>
      <c r="P734" s="41" t="s">
        <v>31</v>
      </c>
    </row>
    <row r="735" spans="1:16">
      <c r="A735" s="53" t="s">
        <v>1429</v>
      </c>
      <c r="B735" s="45" t="s">
        <v>1442</v>
      </c>
      <c r="C735" s="46">
        <v>1</v>
      </c>
      <c r="D735" s="54" t="s">
        <v>28</v>
      </c>
      <c r="E735" s="58" t="s">
        <v>1429</v>
      </c>
      <c r="F735" s="48"/>
      <c r="G735" s="123"/>
      <c r="H735" s="50">
        <v>59</v>
      </c>
      <c r="I735" s="50"/>
      <c r="J735" s="50"/>
      <c r="K735" s="50"/>
      <c r="L735" s="43" t="s">
        <v>23</v>
      </c>
      <c r="M735" s="76" t="s">
        <v>23</v>
      </c>
      <c r="N735" s="52" t="s">
        <v>29</v>
      </c>
      <c r="O735" s="135" t="s">
        <v>30</v>
      </c>
      <c r="P735" s="41" t="s">
        <v>31</v>
      </c>
    </row>
    <row r="736" spans="1:16">
      <c r="A736" s="53" t="s">
        <v>1430</v>
      </c>
      <c r="B736" s="45" t="s">
        <v>1443</v>
      </c>
      <c r="C736" s="46">
        <v>1</v>
      </c>
      <c r="D736" s="54" t="s">
        <v>28</v>
      </c>
      <c r="E736" s="58" t="s">
        <v>1430</v>
      </c>
      <c r="F736" s="48"/>
      <c r="G736" s="123"/>
      <c r="H736" s="50">
        <v>85</v>
      </c>
      <c r="I736" s="50"/>
      <c r="J736" s="50"/>
      <c r="K736" s="50"/>
      <c r="L736" s="43" t="s">
        <v>23</v>
      </c>
      <c r="M736" s="76" t="s">
        <v>23</v>
      </c>
      <c r="N736" s="52" t="s">
        <v>29</v>
      </c>
      <c r="O736" s="135" t="s">
        <v>30</v>
      </c>
      <c r="P736" s="41" t="s">
        <v>31</v>
      </c>
    </row>
    <row r="737" spans="1:16">
      <c r="A737" s="53" t="s">
        <v>1431</v>
      </c>
      <c r="B737" s="45" t="s">
        <v>1444</v>
      </c>
      <c r="C737" s="46">
        <v>1</v>
      </c>
      <c r="D737" s="54" t="s">
        <v>28</v>
      </c>
      <c r="E737" s="58" t="s">
        <v>1431</v>
      </c>
      <c r="F737" s="48"/>
      <c r="G737" s="123"/>
      <c r="H737" s="50">
        <v>20</v>
      </c>
      <c r="I737" s="50"/>
      <c r="J737" s="50"/>
      <c r="K737" s="50"/>
      <c r="L737" s="43" t="s">
        <v>23</v>
      </c>
      <c r="M737" s="76" t="s">
        <v>23</v>
      </c>
      <c r="N737" s="52" t="s">
        <v>29</v>
      </c>
      <c r="O737" s="135" t="s">
        <v>30</v>
      </c>
      <c r="P737" s="41" t="s">
        <v>31</v>
      </c>
    </row>
    <row r="738" spans="1:16">
      <c r="A738" s="53" t="s">
        <v>1432</v>
      </c>
      <c r="B738" s="45" t="s">
        <v>1445</v>
      </c>
      <c r="C738" s="46">
        <v>1</v>
      </c>
      <c r="D738" s="54" t="s">
        <v>28</v>
      </c>
      <c r="E738" s="58" t="s">
        <v>1432</v>
      </c>
      <c r="F738" s="48"/>
      <c r="G738" s="123"/>
      <c r="H738" s="50">
        <v>35</v>
      </c>
      <c r="I738" s="50"/>
      <c r="J738" s="50"/>
      <c r="K738" s="50"/>
      <c r="L738" s="43" t="s">
        <v>23</v>
      </c>
      <c r="M738" s="76" t="s">
        <v>23</v>
      </c>
      <c r="N738" s="52" t="s">
        <v>29</v>
      </c>
      <c r="O738" s="135" t="s">
        <v>30</v>
      </c>
      <c r="P738" s="41" t="s">
        <v>31</v>
      </c>
    </row>
    <row r="739" spans="1:16">
      <c r="A739" s="53" t="s">
        <v>1433</v>
      </c>
      <c r="B739" s="45" t="s">
        <v>1446</v>
      </c>
      <c r="C739" s="46">
        <v>1</v>
      </c>
      <c r="D739" s="54" t="s">
        <v>28</v>
      </c>
      <c r="E739" s="58" t="s">
        <v>1433</v>
      </c>
      <c r="F739" s="48"/>
      <c r="G739" s="123"/>
      <c r="H739" s="50">
        <v>65</v>
      </c>
      <c r="I739" s="50"/>
      <c r="J739" s="50"/>
      <c r="K739" s="50"/>
      <c r="L739" s="43" t="s">
        <v>23</v>
      </c>
      <c r="M739" s="76" t="s">
        <v>23</v>
      </c>
      <c r="N739" s="52" t="s">
        <v>29</v>
      </c>
      <c r="O739" s="135" t="s">
        <v>30</v>
      </c>
      <c r="P739" s="41" t="s">
        <v>31</v>
      </c>
    </row>
    <row r="740" spans="1:16">
      <c r="A740" s="53" t="s">
        <v>1434</v>
      </c>
      <c r="B740" s="45" t="s">
        <v>1447</v>
      </c>
      <c r="C740" s="46">
        <v>1</v>
      </c>
      <c r="D740" s="54" t="s">
        <v>28</v>
      </c>
      <c r="E740" s="58" t="s">
        <v>1434</v>
      </c>
      <c r="F740" s="48"/>
      <c r="G740" s="123"/>
      <c r="H740" s="50">
        <v>100</v>
      </c>
      <c r="I740" s="50"/>
      <c r="J740" s="50"/>
      <c r="K740" s="50"/>
      <c r="L740" s="43" t="s">
        <v>23</v>
      </c>
      <c r="M740" s="76" t="s">
        <v>23</v>
      </c>
      <c r="N740" s="52" t="s">
        <v>29</v>
      </c>
      <c r="O740" s="135" t="s">
        <v>30</v>
      </c>
      <c r="P740" s="41" t="s">
        <v>31</v>
      </c>
    </row>
    <row r="741" spans="1:16">
      <c r="A741" s="90" t="s">
        <v>1448</v>
      </c>
      <c r="B741" s="84" t="s">
        <v>1449</v>
      </c>
      <c r="C741" s="86">
        <v>1</v>
      </c>
      <c r="D741" s="87" t="s">
        <v>21</v>
      </c>
      <c r="E741" s="129" t="s">
        <v>1448</v>
      </c>
      <c r="F741" s="88">
        <v>737.17</v>
      </c>
      <c r="G741" s="124">
        <f t="shared" si="96"/>
        <v>0.08</v>
      </c>
      <c r="H741" s="89">
        <f>F741-(F741*G741)</f>
        <v>678.19639999999993</v>
      </c>
      <c r="I741" s="89" t="s">
        <v>1425</v>
      </c>
      <c r="J741" s="89">
        <f t="shared" si="97"/>
        <v>0</v>
      </c>
      <c r="K741" s="85">
        <f t="shared" si="98"/>
        <v>678.19639999999993</v>
      </c>
      <c r="L741" s="51">
        <v>12</v>
      </c>
      <c r="M741" s="76">
        <v>0.25</v>
      </c>
      <c r="N741" s="52" t="s">
        <v>1437</v>
      </c>
      <c r="O741" s="135" t="s">
        <v>1303</v>
      </c>
      <c r="P741" s="137" t="s">
        <v>26</v>
      </c>
    </row>
    <row r="742" spans="1:16">
      <c r="A742" s="90" t="s">
        <v>1450</v>
      </c>
      <c r="B742" s="84" t="s">
        <v>1451</v>
      </c>
      <c r="C742" s="86">
        <v>1</v>
      </c>
      <c r="D742" s="87" t="s">
        <v>21</v>
      </c>
      <c r="E742" s="129" t="s">
        <v>1450</v>
      </c>
      <c r="F742" s="88">
        <v>876.83</v>
      </c>
      <c r="G742" s="124">
        <f t="shared" si="96"/>
        <v>0.08</v>
      </c>
      <c r="H742" s="89">
        <f>F742-(F742*G742)</f>
        <v>806.68360000000007</v>
      </c>
      <c r="I742" s="89" t="s">
        <v>1425</v>
      </c>
      <c r="J742" s="89">
        <f t="shared" si="97"/>
        <v>0</v>
      </c>
      <c r="K742" s="85">
        <f t="shared" si="98"/>
        <v>806.68360000000007</v>
      </c>
      <c r="L742" s="51">
        <v>14</v>
      </c>
      <c r="M742" s="76">
        <v>0.25</v>
      </c>
      <c r="N742" s="52" t="s">
        <v>1452</v>
      </c>
      <c r="O742" s="135" t="s">
        <v>1303</v>
      </c>
      <c r="P742" s="137" t="s">
        <v>26</v>
      </c>
    </row>
    <row r="743" spans="1:16">
      <c r="A743" s="90" t="s">
        <v>1453</v>
      </c>
      <c r="B743" s="84" t="s">
        <v>1454</v>
      </c>
      <c r="C743" s="86">
        <v>1</v>
      </c>
      <c r="D743" s="87" t="s">
        <v>21</v>
      </c>
      <c r="E743" s="129" t="s">
        <v>1453</v>
      </c>
      <c r="F743" s="88">
        <v>876.83</v>
      </c>
      <c r="G743" s="124">
        <f t="shared" si="96"/>
        <v>0.08</v>
      </c>
      <c r="H743" s="89">
        <f t="shared" ref="H743:H755" si="99">F743-(F743*G743)</f>
        <v>806.68360000000007</v>
      </c>
      <c r="I743" s="89" t="s">
        <v>1425</v>
      </c>
      <c r="J743" s="89">
        <f t="shared" si="97"/>
        <v>0</v>
      </c>
      <c r="K743" s="85">
        <f t="shared" si="98"/>
        <v>806.68360000000007</v>
      </c>
      <c r="L743" s="51">
        <v>14</v>
      </c>
      <c r="M743" s="76">
        <v>0.25</v>
      </c>
      <c r="N743" s="52" t="s">
        <v>1452</v>
      </c>
      <c r="O743" s="135" t="s">
        <v>1303</v>
      </c>
      <c r="P743" s="137" t="s">
        <v>26</v>
      </c>
    </row>
    <row r="744" spans="1:16">
      <c r="A744" s="90" t="s">
        <v>1455</v>
      </c>
      <c r="B744" s="84" t="s">
        <v>1456</v>
      </c>
      <c r="C744" s="86">
        <v>1</v>
      </c>
      <c r="D744" s="87" t="s">
        <v>21</v>
      </c>
      <c r="E744" s="129" t="s">
        <v>1455</v>
      </c>
      <c r="F744" s="88">
        <v>1060.17</v>
      </c>
      <c r="G744" s="124">
        <f t="shared" si="96"/>
        <v>0.08</v>
      </c>
      <c r="H744" s="89">
        <f t="shared" si="99"/>
        <v>975.35640000000012</v>
      </c>
      <c r="I744" s="89" t="s">
        <v>1425</v>
      </c>
      <c r="J744" s="89">
        <f t="shared" si="97"/>
        <v>0</v>
      </c>
      <c r="K744" s="85">
        <f t="shared" si="98"/>
        <v>975.35640000000012</v>
      </c>
      <c r="L744" s="51">
        <v>14</v>
      </c>
      <c r="M744" s="76">
        <v>0.25</v>
      </c>
      <c r="N744" s="52" t="s">
        <v>1457</v>
      </c>
      <c r="O744" s="135" t="s">
        <v>1303</v>
      </c>
      <c r="P744" s="137" t="s">
        <v>26</v>
      </c>
    </row>
    <row r="745" spans="1:16">
      <c r="A745" s="90" t="s">
        <v>1458</v>
      </c>
      <c r="B745" s="84" t="s">
        <v>1459</v>
      </c>
      <c r="C745" s="86">
        <v>1</v>
      </c>
      <c r="D745" s="87" t="s">
        <v>21</v>
      </c>
      <c r="E745" s="129" t="s">
        <v>1458</v>
      </c>
      <c r="F745" s="88">
        <v>1060.17</v>
      </c>
      <c r="G745" s="124">
        <f t="shared" si="96"/>
        <v>0.08</v>
      </c>
      <c r="H745" s="89">
        <f t="shared" si="99"/>
        <v>975.35640000000012</v>
      </c>
      <c r="I745" s="89" t="s">
        <v>1425</v>
      </c>
      <c r="J745" s="89">
        <f t="shared" si="97"/>
        <v>0</v>
      </c>
      <c r="K745" s="85">
        <f t="shared" si="98"/>
        <v>975.35640000000012</v>
      </c>
      <c r="L745" s="51">
        <v>14</v>
      </c>
      <c r="M745" s="76">
        <v>0.25</v>
      </c>
      <c r="N745" s="52" t="s">
        <v>1457</v>
      </c>
      <c r="O745" s="135" t="s">
        <v>1303</v>
      </c>
      <c r="P745" s="137" t="s">
        <v>26</v>
      </c>
    </row>
    <row r="746" spans="1:16">
      <c r="A746" s="90" t="s">
        <v>1460</v>
      </c>
      <c r="B746" s="84" t="s">
        <v>1461</v>
      </c>
      <c r="C746" s="86">
        <v>1</v>
      </c>
      <c r="D746" s="87" t="s">
        <v>21</v>
      </c>
      <c r="E746" s="129" t="s">
        <v>1460</v>
      </c>
      <c r="F746" s="88">
        <v>1426.83</v>
      </c>
      <c r="G746" s="124">
        <f t="shared" si="96"/>
        <v>0.08</v>
      </c>
      <c r="H746" s="89">
        <f t="shared" si="99"/>
        <v>1312.6835999999998</v>
      </c>
      <c r="I746" s="89" t="s">
        <v>1425</v>
      </c>
      <c r="J746" s="89">
        <f t="shared" si="97"/>
        <v>0</v>
      </c>
      <c r="K746" s="85">
        <f t="shared" ref="K746:K755" si="100">H746+J746</f>
        <v>1312.6835999999998</v>
      </c>
      <c r="L746" s="51">
        <v>14</v>
      </c>
      <c r="M746" s="76">
        <v>0.25</v>
      </c>
      <c r="N746" s="52" t="s">
        <v>1462</v>
      </c>
      <c r="O746" s="135" t="s">
        <v>1303</v>
      </c>
      <c r="P746" s="137" t="s">
        <v>26</v>
      </c>
    </row>
    <row r="747" spans="1:16">
      <c r="A747" s="90" t="s">
        <v>1463</v>
      </c>
      <c r="B747" s="84" t="s">
        <v>1464</v>
      </c>
      <c r="C747" s="86">
        <v>1</v>
      </c>
      <c r="D747" s="87" t="s">
        <v>21</v>
      </c>
      <c r="E747" s="129" t="s">
        <v>1463</v>
      </c>
      <c r="F747" s="88">
        <v>1426.83</v>
      </c>
      <c r="G747" s="124">
        <f t="shared" si="96"/>
        <v>0.08</v>
      </c>
      <c r="H747" s="89">
        <f t="shared" si="99"/>
        <v>1312.6835999999998</v>
      </c>
      <c r="I747" s="89" t="s">
        <v>1425</v>
      </c>
      <c r="J747" s="89">
        <f t="shared" si="97"/>
        <v>0</v>
      </c>
      <c r="K747" s="85">
        <f t="shared" si="100"/>
        <v>1312.6835999999998</v>
      </c>
      <c r="L747" s="51">
        <v>14</v>
      </c>
      <c r="M747" s="76">
        <v>0.25</v>
      </c>
      <c r="N747" s="52" t="s">
        <v>1462</v>
      </c>
      <c r="O747" s="135" t="s">
        <v>1303</v>
      </c>
      <c r="P747" s="137" t="s">
        <v>26</v>
      </c>
    </row>
    <row r="748" spans="1:16">
      <c r="A748" s="90" t="s">
        <v>1465</v>
      </c>
      <c r="B748" s="84" t="s">
        <v>1466</v>
      </c>
      <c r="C748" s="86">
        <v>1</v>
      </c>
      <c r="D748" s="87" t="s">
        <v>21</v>
      </c>
      <c r="E748" s="129" t="s">
        <v>1465</v>
      </c>
      <c r="F748" s="88">
        <v>878.83</v>
      </c>
      <c r="G748" s="124">
        <f t="shared" si="96"/>
        <v>0.08</v>
      </c>
      <c r="H748" s="89">
        <f t="shared" si="99"/>
        <v>808.52359999999999</v>
      </c>
      <c r="I748" s="89" t="s">
        <v>1425</v>
      </c>
      <c r="J748" s="89">
        <f t="shared" si="97"/>
        <v>0</v>
      </c>
      <c r="K748" s="85">
        <f t="shared" si="100"/>
        <v>808.52359999999999</v>
      </c>
      <c r="L748" s="51">
        <v>14</v>
      </c>
      <c r="M748" s="76">
        <v>0.25</v>
      </c>
      <c r="N748" s="52" t="s">
        <v>1467</v>
      </c>
      <c r="O748" s="135" t="s">
        <v>1303</v>
      </c>
      <c r="P748" s="137" t="s">
        <v>26</v>
      </c>
    </row>
    <row r="749" spans="1:16">
      <c r="A749" s="90" t="s">
        <v>1468</v>
      </c>
      <c r="B749" s="84" t="s">
        <v>1469</v>
      </c>
      <c r="C749" s="86">
        <v>1</v>
      </c>
      <c r="D749" s="87" t="s">
        <v>21</v>
      </c>
      <c r="E749" s="129" t="s">
        <v>1468</v>
      </c>
      <c r="F749" s="88">
        <v>878.83</v>
      </c>
      <c r="G749" s="124">
        <f t="shared" si="96"/>
        <v>0.08</v>
      </c>
      <c r="H749" s="89">
        <f t="shared" si="99"/>
        <v>808.52359999999999</v>
      </c>
      <c r="I749" s="89" t="s">
        <v>1425</v>
      </c>
      <c r="J749" s="89">
        <f t="shared" si="97"/>
        <v>0</v>
      </c>
      <c r="K749" s="85">
        <f t="shared" si="100"/>
        <v>808.52359999999999</v>
      </c>
      <c r="L749" s="51">
        <v>12</v>
      </c>
      <c r="M749" s="76">
        <v>0.25</v>
      </c>
      <c r="N749" s="52" t="s">
        <v>1467</v>
      </c>
      <c r="O749" s="135" t="s">
        <v>1303</v>
      </c>
      <c r="P749" s="137" t="s">
        <v>26</v>
      </c>
    </row>
    <row r="750" spans="1:16">
      <c r="A750" s="90" t="s">
        <v>1470</v>
      </c>
      <c r="B750" s="84" t="s">
        <v>1471</v>
      </c>
      <c r="C750" s="86">
        <v>1</v>
      </c>
      <c r="D750" s="87" t="s">
        <v>21</v>
      </c>
      <c r="E750" s="129" t="s">
        <v>1470</v>
      </c>
      <c r="F750" s="88">
        <v>1018.5</v>
      </c>
      <c r="G750" s="124">
        <f t="shared" si="96"/>
        <v>0.08</v>
      </c>
      <c r="H750" s="89">
        <f t="shared" si="99"/>
        <v>937.02</v>
      </c>
      <c r="I750" s="89" t="s">
        <v>1425</v>
      </c>
      <c r="J750" s="89">
        <f t="shared" si="97"/>
        <v>0</v>
      </c>
      <c r="K750" s="85">
        <f t="shared" si="100"/>
        <v>937.02</v>
      </c>
      <c r="L750" s="51">
        <v>12</v>
      </c>
      <c r="M750" s="76">
        <v>0.25</v>
      </c>
      <c r="N750" s="52" t="s">
        <v>1472</v>
      </c>
      <c r="O750" s="135" t="s">
        <v>1303</v>
      </c>
      <c r="P750" s="137" t="s">
        <v>26</v>
      </c>
    </row>
    <row r="751" spans="1:16">
      <c r="A751" s="90" t="s">
        <v>1473</v>
      </c>
      <c r="B751" s="84" t="s">
        <v>1474</v>
      </c>
      <c r="C751" s="86">
        <v>1</v>
      </c>
      <c r="D751" s="87" t="s">
        <v>21</v>
      </c>
      <c r="E751" s="129" t="s">
        <v>1473</v>
      </c>
      <c r="F751" s="88">
        <v>1018.5</v>
      </c>
      <c r="G751" s="124">
        <f t="shared" si="96"/>
        <v>0.08</v>
      </c>
      <c r="H751" s="89">
        <f t="shared" si="99"/>
        <v>937.02</v>
      </c>
      <c r="I751" s="89" t="s">
        <v>1425</v>
      </c>
      <c r="J751" s="89">
        <f t="shared" si="97"/>
        <v>0</v>
      </c>
      <c r="K751" s="85">
        <f t="shared" si="100"/>
        <v>937.02</v>
      </c>
      <c r="L751" s="51">
        <v>14</v>
      </c>
      <c r="M751" s="76">
        <v>0.25</v>
      </c>
      <c r="N751" s="52" t="s">
        <v>1472</v>
      </c>
      <c r="O751" s="135" t="s">
        <v>1303</v>
      </c>
      <c r="P751" s="137" t="s">
        <v>26</v>
      </c>
    </row>
    <row r="752" spans="1:16">
      <c r="A752" s="90" t="s">
        <v>1475</v>
      </c>
      <c r="B752" s="84" t="s">
        <v>1476</v>
      </c>
      <c r="C752" s="86">
        <v>1</v>
      </c>
      <c r="D752" s="87" t="s">
        <v>21</v>
      </c>
      <c r="E752" s="129" t="s">
        <v>1475</v>
      </c>
      <c r="F752" s="88">
        <v>1201.83</v>
      </c>
      <c r="G752" s="124">
        <f t="shared" si="96"/>
        <v>0.08</v>
      </c>
      <c r="H752" s="89">
        <f t="shared" si="99"/>
        <v>1105.6835999999998</v>
      </c>
      <c r="I752" s="89" t="s">
        <v>1425</v>
      </c>
      <c r="J752" s="89">
        <f t="shared" si="97"/>
        <v>0</v>
      </c>
      <c r="K752" s="85">
        <f t="shared" si="100"/>
        <v>1105.6835999999998</v>
      </c>
      <c r="L752" s="51">
        <v>14</v>
      </c>
      <c r="M752" s="76">
        <v>0.25</v>
      </c>
      <c r="N752" s="52" t="s">
        <v>1477</v>
      </c>
      <c r="O752" s="135" t="s">
        <v>1303</v>
      </c>
      <c r="P752" s="137" t="s">
        <v>26</v>
      </c>
    </row>
    <row r="753" spans="1:16">
      <c r="A753" s="90" t="s">
        <v>1478</v>
      </c>
      <c r="B753" s="84" t="s">
        <v>1479</v>
      </c>
      <c r="C753" s="86">
        <v>1</v>
      </c>
      <c r="D753" s="87" t="s">
        <v>21</v>
      </c>
      <c r="E753" s="129" t="s">
        <v>1478</v>
      </c>
      <c r="F753" s="88">
        <v>1201.83</v>
      </c>
      <c r="G753" s="124">
        <f t="shared" si="96"/>
        <v>0.08</v>
      </c>
      <c r="H753" s="89">
        <f t="shared" si="99"/>
        <v>1105.6835999999998</v>
      </c>
      <c r="I753" s="89" t="s">
        <v>1425</v>
      </c>
      <c r="J753" s="89">
        <f t="shared" si="97"/>
        <v>0</v>
      </c>
      <c r="K753" s="85">
        <f t="shared" si="100"/>
        <v>1105.6835999999998</v>
      </c>
      <c r="L753" s="51">
        <v>14</v>
      </c>
      <c r="M753" s="76">
        <v>0.25</v>
      </c>
      <c r="N753" s="52" t="s">
        <v>1477</v>
      </c>
      <c r="O753" s="135" t="s">
        <v>1303</v>
      </c>
      <c r="P753" s="137" t="s">
        <v>26</v>
      </c>
    </row>
    <row r="754" spans="1:16">
      <c r="A754" s="90" t="s">
        <v>1480</v>
      </c>
      <c r="B754" s="84" t="s">
        <v>1481</v>
      </c>
      <c r="C754" s="86">
        <v>1</v>
      </c>
      <c r="D754" s="87" t="s">
        <v>21</v>
      </c>
      <c r="E754" s="129" t="s">
        <v>1480</v>
      </c>
      <c r="F754" s="88">
        <v>1568.5</v>
      </c>
      <c r="G754" s="124">
        <f t="shared" si="96"/>
        <v>0.08</v>
      </c>
      <c r="H754" s="89">
        <f t="shared" si="99"/>
        <v>1443.02</v>
      </c>
      <c r="I754" s="89" t="s">
        <v>1425</v>
      </c>
      <c r="J754" s="89">
        <f t="shared" si="97"/>
        <v>0</v>
      </c>
      <c r="K754" s="85">
        <f t="shared" si="100"/>
        <v>1443.02</v>
      </c>
      <c r="L754" s="51">
        <v>14</v>
      </c>
      <c r="M754" s="76">
        <v>0.25</v>
      </c>
      <c r="N754" s="52" t="s">
        <v>1482</v>
      </c>
      <c r="O754" s="135" t="s">
        <v>1303</v>
      </c>
      <c r="P754" s="137" t="s">
        <v>26</v>
      </c>
    </row>
    <row r="755" spans="1:16">
      <c r="A755" s="90" t="s">
        <v>1483</v>
      </c>
      <c r="B755" s="84" t="s">
        <v>1484</v>
      </c>
      <c r="C755" s="86">
        <v>1</v>
      </c>
      <c r="D755" s="87" t="s">
        <v>21</v>
      </c>
      <c r="E755" s="129" t="s">
        <v>1483</v>
      </c>
      <c r="F755" s="88">
        <v>1568.5</v>
      </c>
      <c r="G755" s="124">
        <f t="shared" si="96"/>
        <v>0.08</v>
      </c>
      <c r="H755" s="89">
        <f t="shared" si="99"/>
        <v>1443.02</v>
      </c>
      <c r="I755" s="89" t="s">
        <v>1425</v>
      </c>
      <c r="J755" s="89">
        <f t="shared" si="97"/>
        <v>0</v>
      </c>
      <c r="K755" s="85">
        <f t="shared" si="100"/>
        <v>1443.02</v>
      </c>
      <c r="L755" s="51">
        <v>14</v>
      </c>
      <c r="M755" s="76">
        <v>0.25</v>
      </c>
      <c r="N755" s="52" t="s">
        <v>1482</v>
      </c>
      <c r="O755" s="135" t="s">
        <v>1303</v>
      </c>
      <c r="P755" s="137" t="s">
        <v>26</v>
      </c>
    </row>
    <row r="756" spans="1:16">
      <c r="A756" s="90" t="s">
        <v>1485</v>
      </c>
      <c r="B756" s="84" t="s">
        <v>1486</v>
      </c>
      <c r="C756" s="86">
        <v>1</v>
      </c>
      <c r="D756" s="87" t="s">
        <v>21</v>
      </c>
      <c r="E756" s="129" t="s">
        <v>1485</v>
      </c>
      <c r="F756" s="88">
        <v>920.5</v>
      </c>
      <c r="G756" s="124">
        <f>rv_ipp12</f>
        <v>0.08</v>
      </c>
      <c r="H756" s="89">
        <f>F756-(F756*G756)</f>
        <v>846.86</v>
      </c>
      <c r="I756" s="89" t="s">
        <v>1487</v>
      </c>
      <c r="J756" s="89" t="e">
        <f>ip12_3pl</f>
        <v>#REF!</v>
      </c>
      <c r="K756" s="85" t="e">
        <f>H756+J756</f>
        <v>#REF!</v>
      </c>
      <c r="L756" s="51">
        <v>12</v>
      </c>
      <c r="M756" s="76">
        <v>0.25</v>
      </c>
      <c r="N756" s="52" t="s">
        <v>1488</v>
      </c>
      <c r="O756" s="135" t="s">
        <v>1303</v>
      </c>
      <c r="P756" s="137" t="s">
        <v>26</v>
      </c>
    </row>
    <row r="757" spans="1:16">
      <c r="A757" s="90" t="s">
        <v>1489</v>
      </c>
      <c r="B757" s="84" t="s">
        <v>1490</v>
      </c>
      <c r="C757" s="86">
        <v>1</v>
      </c>
      <c r="D757" s="87" t="s">
        <v>21</v>
      </c>
      <c r="E757" s="129" t="s">
        <v>1489</v>
      </c>
      <c r="F757" s="88">
        <v>920.5</v>
      </c>
      <c r="G757" s="124">
        <f>rv_ipp12</f>
        <v>0.08</v>
      </c>
      <c r="H757" s="89">
        <f>F757-(F757*G757)</f>
        <v>846.86</v>
      </c>
      <c r="I757" s="89" t="s">
        <v>1487</v>
      </c>
      <c r="J757" s="89" t="e">
        <f>ip12_3pl</f>
        <v>#REF!</v>
      </c>
      <c r="K757" s="85" t="e">
        <f>H757+J757</f>
        <v>#REF!</v>
      </c>
      <c r="L757" s="51">
        <v>12</v>
      </c>
      <c r="M757" s="76">
        <v>0.25</v>
      </c>
      <c r="N757" s="52" t="s">
        <v>1488</v>
      </c>
      <c r="O757" s="135" t="s">
        <v>1303</v>
      </c>
      <c r="P757" s="137" t="s">
        <v>26</v>
      </c>
    </row>
    <row r="758" spans="1:16">
      <c r="A758" s="35" t="s">
        <v>1487</v>
      </c>
      <c r="B758" s="36" t="s">
        <v>1491</v>
      </c>
      <c r="C758" s="37">
        <v>1</v>
      </c>
      <c r="D758" s="38" t="s">
        <v>28</v>
      </c>
      <c r="E758" s="130" t="s">
        <v>1487</v>
      </c>
      <c r="F758" s="39"/>
      <c r="G758" s="122"/>
      <c r="H758" s="42">
        <v>30</v>
      </c>
      <c r="I758" s="42"/>
      <c r="J758" s="42"/>
      <c r="K758" s="42"/>
      <c r="L758" s="43" t="s">
        <v>23</v>
      </c>
      <c r="M758" s="76" t="s">
        <v>23</v>
      </c>
      <c r="N758" s="52" t="s">
        <v>29</v>
      </c>
      <c r="O758" s="135" t="s">
        <v>30</v>
      </c>
      <c r="P758" s="41" t="s">
        <v>31</v>
      </c>
    </row>
    <row r="759" spans="1:16">
      <c r="A759" s="53" t="s">
        <v>1492</v>
      </c>
      <c r="B759" s="45" t="s">
        <v>1493</v>
      </c>
      <c r="C759" s="46">
        <v>1</v>
      </c>
      <c r="D759" s="54" t="s">
        <v>28</v>
      </c>
      <c r="E759" s="58" t="s">
        <v>1492</v>
      </c>
      <c r="F759" s="48"/>
      <c r="G759" s="123"/>
      <c r="H759" s="50">
        <v>5</v>
      </c>
      <c r="I759" s="50"/>
      <c r="J759" s="50"/>
      <c r="K759" s="50"/>
      <c r="L759" s="43" t="s">
        <v>23</v>
      </c>
      <c r="M759" s="76" t="s">
        <v>23</v>
      </c>
      <c r="N759" s="52" t="s">
        <v>29</v>
      </c>
      <c r="O759" s="135" t="s">
        <v>30</v>
      </c>
      <c r="P759" s="41" t="s">
        <v>31</v>
      </c>
    </row>
    <row r="760" spans="1:16">
      <c r="A760" s="53" t="s">
        <v>1494</v>
      </c>
      <c r="B760" s="45" t="s">
        <v>1495</v>
      </c>
      <c r="C760" s="46">
        <v>1</v>
      </c>
      <c r="D760" s="54" t="s">
        <v>28</v>
      </c>
      <c r="E760" s="58" t="s">
        <v>1494</v>
      </c>
      <c r="F760" s="48"/>
      <c r="G760" s="123"/>
      <c r="H760" s="50">
        <v>15</v>
      </c>
      <c r="I760" s="50"/>
      <c r="J760" s="50"/>
      <c r="K760" s="50"/>
      <c r="L760" s="43" t="s">
        <v>23</v>
      </c>
      <c r="M760" s="76" t="s">
        <v>23</v>
      </c>
      <c r="N760" s="52" t="s">
        <v>29</v>
      </c>
      <c r="O760" s="135" t="s">
        <v>30</v>
      </c>
      <c r="P760" s="41" t="s">
        <v>31</v>
      </c>
    </row>
    <row r="761" spans="1:16">
      <c r="A761" s="53" t="s">
        <v>1496</v>
      </c>
      <c r="B761" s="45" t="s">
        <v>1497</v>
      </c>
      <c r="C761" s="46">
        <v>1</v>
      </c>
      <c r="D761" s="54" t="s">
        <v>28</v>
      </c>
      <c r="E761" s="58" t="s">
        <v>1496</v>
      </c>
      <c r="F761" s="48"/>
      <c r="G761" s="123"/>
      <c r="H761" s="50">
        <v>39</v>
      </c>
      <c r="I761" s="50"/>
      <c r="J761" s="50"/>
      <c r="K761" s="50"/>
      <c r="L761" s="43" t="s">
        <v>23</v>
      </c>
      <c r="M761" s="76" t="s">
        <v>23</v>
      </c>
      <c r="N761" s="52" t="s">
        <v>29</v>
      </c>
      <c r="O761" s="135" t="s">
        <v>30</v>
      </c>
      <c r="P761" s="41" t="s">
        <v>31</v>
      </c>
    </row>
    <row r="762" spans="1:16">
      <c r="A762" s="53" t="s">
        <v>1498</v>
      </c>
      <c r="B762" s="45" t="s">
        <v>1499</v>
      </c>
      <c r="C762" s="46">
        <v>1</v>
      </c>
      <c r="D762" s="54" t="s">
        <v>28</v>
      </c>
      <c r="E762" s="58" t="s">
        <v>1498</v>
      </c>
      <c r="F762" s="48"/>
      <c r="G762" s="123"/>
      <c r="H762" s="50">
        <v>59</v>
      </c>
      <c r="I762" s="50"/>
      <c r="J762" s="50"/>
      <c r="K762" s="50"/>
      <c r="L762" s="43" t="s">
        <v>23</v>
      </c>
      <c r="M762" s="76" t="s">
        <v>23</v>
      </c>
      <c r="N762" s="52" t="s">
        <v>29</v>
      </c>
      <c r="O762" s="135" t="s">
        <v>30</v>
      </c>
      <c r="P762" s="41" t="s">
        <v>31</v>
      </c>
    </row>
    <row r="763" spans="1:16">
      <c r="A763" s="53" t="s">
        <v>1500</v>
      </c>
      <c r="B763" s="45" t="s">
        <v>1501</v>
      </c>
      <c r="C763" s="46">
        <v>1</v>
      </c>
      <c r="D763" s="54" t="s">
        <v>28</v>
      </c>
      <c r="E763" s="58" t="s">
        <v>1500</v>
      </c>
      <c r="F763" s="48"/>
      <c r="G763" s="123"/>
      <c r="H763" s="50">
        <v>85</v>
      </c>
      <c r="I763" s="50"/>
      <c r="J763" s="50"/>
      <c r="K763" s="50"/>
      <c r="L763" s="43" t="s">
        <v>23</v>
      </c>
      <c r="M763" s="76" t="s">
        <v>23</v>
      </c>
      <c r="N763" s="52" t="s">
        <v>29</v>
      </c>
      <c r="O763" s="135" t="s">
        <v>30</v>
      </c>
      <c r="P763" s="41" t="s">
        <v>31</v>
      </c>
    </row>
    <row r="764" spans="1:16">
      <c r="A764" s="53" t="s">
        <v>1502</v>
      </c>
      <c r="B764" s="45" t="s">
        <v>1503</v>
      </c>
      <c r="C764" s="46">
        <v>1</v>
      </c>
      <c r="D764" s="54" t="s">
        <v>28</v>
      </c>
      <c r="E764" s="58" t="s">
        <v>1502</v>
      </c>
      <c r="F764" s="48"/>
      <c r="G764" s="123"/>
      <c r="H764" s="50">
        <v>20</v>
      </c>
      <c r="I764" s="50"/>
      <c r="J764" s="50"/>
      <c r="K764" s="50"/>
      <c r="L764" s="43" t="s">
        <v>23</v>
      </c>
      <c r="M764" s="76" t="s">
        <v>23</v>
      </c>
      <c r="N764" s="52" t="s">
        <v>29</v>
      </c>
      <c r="O764" s="135" t="s">
        <v>30</v>
      </c>
      <c r="P764" s="41" t="s">
        <v>31</v>
      </c>
    </row>
    <row r="765" spans="1:16">
      <c r="A765" s="53" t="s">
        <v>1504</v>
      </c>
      <c r="B765" s="45" t="s">
        <v>1505</v>
      </c>
      <c r="C765" s="46">
        <v>1</v>
      </c>
      <c r="D765" s="54" t="s">
        <v>28</v>
      </c>
      <c r="E765" s="58" t="s">
        <v>1504</v>
      </c>
      <c r="F765" s="48"/>
      <c r="G765" s="123"/>
      <c r="H765" s="50">
        <v>35</v>
      </c>
      <c r="I765" s="50"/>
      <c r="J765" s="50"/>
      <c r="K765" s="50"/>
      <c r="L765" s="43" t="s">
        <v>23</v>
      </c>
      <c r="M765" s="76" t="s">
        <v>23</v>
      </c>
      <c r="N765" s="52" t="s">
        <v>29</v>
      </c>
      <c r="O765" s="135" t="s">
        <v>30</v>
      </c>
      <c r="P765" s="41" t="s">
        <v>31</v>
      </c>
    </row>
    <row r="766" spans="1:16">
      <c r="A766" s="53" t="s">
        <v>1506</v>
      </c>
      <c r="B766" s="69" t="s">
        <v>1507</v>
      </c>
      <c r="C766" s="46">
        <v>1</v>
      </c>
      <c r="D766" s="54" t="s">
        <v>28</v>
      </c>
      <c r="E766" s="58" t="s">
        <v>1506</v>
      </c>
      <c r="F766" s="48"/>
      <c r="G766" s="123"/>
      <c r="H766" s="50">
        <v>65</v>
      </c>
      <c r="I766" s="50"/>
      <c r="J766" s="50"/>
      <c r="K766" s="50"/>
      <c r="L766" s="43" t="s">
        <v>23</v>
      </c>
      <c r="M766" s="76" t="s">
        <v>23</v>
      </c>
      <c r="N766" s="52" t="s">
        <v>29</v>
      </c>
      <c r="O766" s="135" t="s">
        <v>30</v>
      </c>
      <c r="P766" s="41" t="s">
        <v>31</v>
      </c>
    </row>
    <row r="767" spans="1:16">
      <c r="A767" s="53" t="s">
        <v>1508</v>
      </c>
      <c r="B767" s="45" t="s">
        <v>1509</v>
      </c>
      <c r="C767" s="46">
        <v>1</v>
      </c>
      <c r="D767" s="54" t="s">
        <v>28</v>
      </c>
      <c r="E767" s="58" t="s">
        <v>1508</v>
      </c>
      <c r="F767" s="48"/>
      <c r="G767" s="123"/>
      <c r="H767" s="50">
        <v>100</v>
      </c>
      <c r="I767" s="50"/>
      <c r="J767" s="50"/>
      <c r="K767" s="50"/>
      <c r="L767" s="43" t="s">
        <v>23</v>
      </c>
      <c r="M767" s="76" t="s">
        <v>23</v>
      </c>
      <c r="N767" s="52" t="s">
        <v>29</v>
      </c>
      <c r="O767" s="135" t="s">
        <v>30</v>
      </c>
      <c r="P767" s="137" t="s">
        <v>31</v>
      </c>
    </row>
    <row r="768" spans="1:16">
      <c r="A768" s="90" t="s">
        <v>1510</v>
      </c>
      <c r="B768" s="84" t="s">
        <v>1511</v>
      </c>
      <c r="C768" s="86">
        <v>1</v>
      </c>
      <c r="D768" s="87" t="s">
        <v>21</v>
      </c>
      <c r="E768" s="129" t="s">
        <v>1510</v>
      </c>
      <c r="F768" s="88">
        <v>1060.17</v>
      </c>
      <c r="G768" s="124">
        <f t="shared" ref="G768:G781" si="101">rv_ipp12</f>
        <v>0.08</v>
      </c>
      <c r="H768" s="89">
        <f t="shared" ref="H768:H781" si="102">F768-(F768*G768)</f>
        <v>975.35640000000012</v>
      </c>
      <c r="I768" s="89" t="s">
        <v>1487</v>
      </c>
      <c r="J768" s="89" t="e">
        <f t="shared" ref="J768:J781" si="103">ip12_3pl</f>
        <v>#REF!</v>
      </c>
      <c r="K768" s="85" t="e">
        <f t="shared" ref="K768:K781" si="104">H768+J768</f>
        <v>#REF!</v>
      </c>
      <c r="L768" s="51">
        <v>14</v>
      </c>
      <c r="M768" s="76">
        <v>0.25</v>
      </c>
      <c r="N768" s="52" t="s">
        <v>1512</v>
      </c>
      <c r="O768" s="135" t="s">
        <v>1303</v>
      </c>
      <c r="P768" s="137" t="s">
        <v>26</v>
      </c>
    </row>
    <row r="769" spans="1:16">
      <c r="A769" s="90" t="s">
        <v>1513</v>
      </c>
      <c r="B769" s="84" t="s">
        <v>1514</v>
      </c>
      <c r="C769" s="86">
        <v>1</v>
      </c>
      <c r="D769" s="87" t="s">
        <v>21</v>
      </c>
      <c r="E769" s="129" t="s">
        <v>1513</v>
      </c>
      <c r="F769" s="88">
        <v>1060.17</v>
      </c>
      <c r="G769" s="124">
        <f t="shared" si="101"/>
        <v>0.08</v>
      </c>
      <c r="H769" s="89">
        <f t="shared" si="102"/>
        <v>975.35640000000012</v>
      </c>
      <c r="I769" s="89" t="s">
        <v>1487</v>
      </c>
      <c r="J769" s="89" t="e">
        <f t="shared" si="103"/>
        <v>#REF!</v>
      </c>
      <c r="K769" s="85" t="e">
        <f t="shared" si="104"/>
        <v>#REF!</v>
      </c>
      <c r="L769" s="51">
        <v>14</v>
      </c>
      <c r="M769" s="76">
        <v>0.25</v>
      </c>
      <c r="N769" s="52" t="s">
        <v>1512</v>
      </c>
      <c r="O769" s="135" t="s">
        <v>1303</v>
      </c>
      <c r="P769" s="137" t="s">
        <v>26</v>
      </c>
    </row>
    <row r="770" spans="1:16">
      <c r="A770" s="90" t="s">
        <v>1515</v>
      </c>
      <c r="B770" s="84" t="s">
        <v>1516</v>
      </c>
      <c r="C770" s="86">
        <v>1</v>
      </c>
      <c r="D770" s="87" t="s">
        <v>21</v>
      </c>
      <c r="E770" s="129" t="s">
        <v>1515</v>
      </c>
      <c r="F770" s="88">
        <v>1243.5</v>
      </c>
      <c r="G770" s="124">
        <f t="shared" si="101"/>
        <v>0.08</v>
      </c>
      <c r="H770" s="89">
        <f t="shared" si="102"/>
        <v>1144.02</v>
      </c>
      <c r="I770" s="89" t="s">
        <v>1487</v>
      </c>
      <c r="J770" s="89" t="e">
        <f t="shared" si="103"/>
        <v>#REF!</v>
      </c>
      <c r="K770" s="85" t="e">
        <f t="shared" si="104"/>
        <v>#REF!</v>
      </c>
      <c r="L770" s="51">
        <v>14</v>
      </c>
      <c r="M770" s="76">
        <v>0.25</v>
      </c>
      <c r="N770" s="52" t="s">
        <v>1517</v>
      </c>
      <c r="O770" s="135" t="s">
        <v>1303</v>
      </c>
      <c r="P770" s="137" t="s">
        <v>26</v>
      </c>
    </row>
    <row r="771" spans="1:16">
      <c r="A771" s="90" t="s">
        <v>1518</v>
      </c>
      <c r="B771" s="84" t="s">
        <v>1519</v>
      </c>
      <c r="C771" s="86">
        <v>1</v>
      </c>
      <c r="D771" s="87" t="s">
        <v>21</v>
      </c>
      <c r="E771" s="129" t="s">
        <v>1518</v>
      </c>
      <c r="F771" s="88">
        <v>1243.5</v>
      </c>
      <c r="G771" s="124">
        <f t="shared" si="101"/>
        <v>0.08</v>
      </c>
      <c r="H771" s="89">
        <f t="shared" si="102"/>
        <v>1144.02</v>
      </c>
      <c r="I771" s="89" t="s">
        <v>1487</v>
      </c>
      <c r="J771" s="89" t="e">
        <f t="shared" si="103"/>
        <v>#REF!</v>
      </c>
      <c r="K771" s="85" t="e">
        <f t="shared" si="104"/>
        <v>#REF!</v>
      </c>
      <c r="L771" s="51">
        <v>14</v>
      </c>
      <c r="M771" s="76">
        <v>0.25</v>
      </c>
      <c r="N771" s="52" t="s">
        <v>1517</v>
      </c>
      <c r="O771" s="135" t="s">
        <v>1303</v>
      </c>
      <c r="P771" s="137" t="s">
        <v>26</v>
      </c>
    </row>
    <row r="772" spans="1:16">
      <c r="A772" s="90" t="s">
        <v>1520</v>
      </c>
      <c r="B772" s="84" t="s">
        <v>1521</v>
      </c>
      <c r="C772" s="86">
        <v>1</v>
      </c>
      <c r="D772" s="87" t="s">
        <v>21</v>
      </c>
      <c r="E772" s="129" t="s">
        <v>1520</v>
      </c>
      <c r="F772" s="88">
        <v>1610.17</v>
      </c>
      <c r="G772" s="124">
        <f t="shared" si="101"/>
        <v>0.08</v>
      </c>
      <c r="H772" s="89">
        <f t="shared" si="102"/>
        <v>1481.3564000000001</v>
      </c>
      <c r="I772" s="89" t="s">
        <v>1487</v>
      </c>
      <c r="J772" s="89" t="e">
        <f t="shared" si="103"/>
        <v>#REF!</v>
      </c>
      <c r="K772" s="85" t="e">
        <f t="shared" si="104"/>
        <v>#REF!</v>
      </c>
      <c r="L772" s="51">
        <v>14</v>
      </c>
      <c r="M772" s="76">
        <v>0.25</v>
      </c>
      <c r="N772" s="52" t="s">
        <v>1522</v>
      </c>
      <c r="O772" s="135" t="s">
        <v>1303</v>
      </c>
      <c r="P772" s="137" t="s">
        <v>26</v>
      </c>
    </row>
    <row r="773" spans="1:16">
      <c r="A773" s="90" t="s">
        <v>1523</v>
      </c>
      <c r="B773" s="84" t="s">
        <v>1524</v>
      </c>
      <c r="C773" s="86">
        <v>1</v>
      </c>
      <c r="D773" s="87" t="s">
        <v>21</v>
      </c>
      <c r="E773" s="129" t="s">
        <v>1523</v>
      </c>
      <c r="F773" s="88">
        <v>1610.17</v>
      </c>
      <c r="G773" s="124">
        <f t="shared" si="101"/>
        <v>0.08</v>
      </c>
      <c r="H773" s="89">
        <f t="shared" si="102"/>
        <v>1481.3564000000001</v>
      </c>
      <c r="I773" s="89" t="s">
        <v>1487</v>
      </c>
      <c r="J773" s="89" t="e">
        <f t="shared" si="103"/>
        <v>#REF!</v>
      </c>
      <c r="K773" s="85" t="e">
        <f t="shared" si="104"/>
        <v>#REF!</v>
      </c>
      <c r="L773" s="51">
        <v>14</v>
      </c>
      <c r="M773" s="76">
        <v>0.25</v>
      </c>
      <c r="N773" s="52" t="s">
        <v>1522</v>
      </c>
      <c r="O773" s="135" t="s">
        <v>1303</v>
      </c>
      <c r="P773" s="137" t="s">
        <v>26</v>
      </c>
    </row>
    <row r="774" spans="1:16">
      <c r="A774" s="90" t="s">
        <v>1525</v>
      </c>
      <c r="B774" s="84" t="s">
        <v>1526</v>
      </c>
      <c r="C774" s="86">
        <v>1</v>
      </c>
      <c r="D774" s="87" t="s">
        <v>21</v>
      </c>
      <c r="E774" s="129" t="s">
        <v>1525</v>
      </c>
      <c r="F774" s="88">
        <v>1062.17</v>
      </c>
      <c r="G774" s="124">
        <f t="shared" si="101"/>
        <v>0.08</v>
      </c>
      <c r="H774" s="89">
        <f t="shared" si="102"/>
        <v>977.19640000000004</v>
      </c>
      <c r="I774" s="89" t="s">
        <v>1487</v>
      </c>
      <c r="J774" s="89" t="e">
        <f t="shared" si="103"/>
        <v>#REF!</v>
      </c>
      <c r="K774" s="85" t="e">
        <f t="shared" si="104"/>
        <v>#REF!</v>
      </c>
      <c r="L774" s="51">
        <v>14</v>
      </c>
      <c r="M774" s="76">
        <v>0.25</v>
      </c>
      <c r="N774" s="52" t="s">
        <v>1527</v>
      </c>
      <c r="O774" s="135" t="s">
        <v>1303</v>
      </c>
      <c r="P774" s="137" t="s">
        <v>26</v>
      </c>
    </row>
    <row r="775" spans="1:16">
      <c r="A775" s="90" t="s">
        <v>1528</v>
      </c>
      <c r="B775" s="84" t="s">
        <v>1529</v>
      </c>
      <c r="C775" s="86">
        <v>1</v>
      </c>
      <c r="D775" s="87" t="s">
        <v>21</v>
      </c>
      <c r="E775" s="129" t="s">
        <v>1528</v>
      </c>
      <c r="F775" s="88">
        <v>1062.17</v>
      </c>
      <c r="G775" s="124">
        <f t="shared" si="101"/>
        <v>0.08</v>
      </c>
      <c r="H775" s="89">
        <f t="shared" si="102"/>
        <v>977.19640000000004</v>
      </c>
      <c r="I775" s="89" t="s">
        <v>1487</v>
      </c>
      <c r="J775" s="89" t="e">
        <f t="shared" si="103"/>
        <v>#REF!</v>
      </c>
      <c r="K775" s="85" t="e">
        <f t="shared" si="104"/>
        <v>#REF!</v>
      </c>
      <c r="L775" s="51">
        <v>12</v>
      </c>
      <c r="M775" s="76">
        <v>0.25</v>
      </c>
      <c r="N775" s="52" t="s">
        <v>1527</v>
      </c>
      <c r="O775" s="135" t="s">
        <v>1303</v>
      </c>
      <c r="P775" s="137" t="s">
        <v>26</v>
      </c>
    </row>
    <row r="776" spans="1:16">
      <c r="A776" s="90" t="s">
        <v>1530</v>
      </c>
      <c r="B776" s="84" t="s">
        <v>1531</v>
      </c>
      <c r="C776" s="86">
        <v>1</v>
      </c>
      <c r="D776" s="87" t="s">
        <v>21</v>
      </c>
      <c r="E776" s="129" t="s">
        <v>1530</v>
      </c>
      <c r="F776" s="88">
        <v>1201.83</v>
      </c>
      <c r="G776" s="124">
        <f t="shared" si="101"/>
        <v>0.08</v>
      </c>
      <c r="H776" s="89">
        <f t="shared" si="102"/>
        <v>1105.6835999999998</v>
      </c>
      <c r="I776" s="89" t="s">
        <v>1487</v>
      </c>
      <c r="J776" s="89" t="e">
        <f t="shared" si="103"/>
        <v>#REF!</v>
      </c>
      <c r="K776" s="85" t="e">
        <f t="shared" si="104"/>
        <v>#REF!</v>
      </c>
      <c r="L776" s="51">
        <v>12</v>
      </c>
      <c r="M776" s="76">
        <v>0.25</v>
      </c>
      <c r="N776" s="52" t="s">
        <v>1532</v>
      </c>
      <c r="O776" s="135" t="s">
        <v>1303</v>
      </c>
      <c r="P776" s="137" t="s">
        <v>26</v>
      </c>
    </row>
    <row r="777" spans="1:16">
      <c r="A777" s="90" t="s">
        <v>1533</v>
      </c>
      <c r="B777" s="84" t="s">
        <v>1534</v>
      </c>
      <c r="C777" s="86">
        <v>1</v>
      </c>
      <c r="D777" s="87" t="s">
        <v>21</v>
      </c>
      <c r="E777" s="129" t="s">
        <v>1533</v>
      </c>
      <c r="F777" s="88">
        <v>1201.83</v>
      </c>
      <c r="G777" s="124">
        <f t="shared" si="101"/>
        <v>0.08</v>
      </c>
      <c r="H777" s="89">
        <f t="shared" si="102"/>
        <v>1105.6835999999998</v>
      </c>
      <c r="I777" s="89" t="s">
        <v>1487</v>
      </c>
      <c r="J777" s="89" t="e">
        <f t="shared" si="103"/>
        <v>#REF!</v>
      </c>
      <c r="K777" s="85" t="e">
        <f t="shared" si="104"/>
        <v>#REF!</v>
      </c>
      <c r="L777" s="51">
        <v>14</v>
      </c>
      <c r="M777" s="76">
        <v>0.25</v>
      </c>
      <c r="N777" s="52" t="s">
        <v>1532</v>
      </c>
      <c r="O777" s="135" t="s">
        <v>1303</v>
      </c>
      <c r="P777" s="137" t="s">
        <v>26</v>
      </c>
    </row>
    <row r="778" spans="1:16">
      <c r="A778" s="90" t="s">
        <v>1535</v>
      </c>
      <c r="B778" s="84" t="s">
        <v>1536</v>
      </c>
      <c r="C778" s="86">
        <v>1</v>
      </c>
      <c r="D778" s="87" t="s">
        <v>21</v>
      </c>
      <c r="E778" s="129" t="s">
        <v>1535</v>
      </c>
      <c r="F778" s="88">
        <v>1385.17</v>
      </c>
      <c r="G778" s="124">
        <f t="shared" si="101"/>
        <v>0.08</v>
      </c>
      <c r="H778" s="89">
        <f t="shared" si="102"/>
        <v>1274.3564000000001</v>
      </c>
      <c r="I778" s="89" t="s">
        <v>1487</v>
      </c>
      <c r="J778" s="89" t="e">
        <f t="shared" si="103"/>
        <v>#REF!</v>
      </c>
      <c r="K778" s="85" t="e">
        <f t="shared" si="104"/>
        <v>#REF!</v>
      </c>
      <c r="L778" s="51">
        <v>14</v>
      </c>
      <c r="M778" s="76">
        <v>0.25</v>
      </c>
      <c r="N778" s="52" t="s">
        <v>1537</v>
      </c>
      <c r="O778" s="135" t="s">
        <v>1303</v>
      </c>
      <c r="P778" s="137" t="s">
        <v>26</v>
      </c>
    </row>
    <row r="779" spans="1:16">
      <c r="A779" s="90" t="s">
        <v>1538</v>
      </c>
      <c r="B779" s="84" t="s">
        <v>1539</v>
      </c>
      <c r="C779" s="86">
        <v>1</v>
      </c>
      <c r="D779" s="87" t="s">
        <v>21</v>
      </c>
      <c r="E779" s="129" t="s">
        <v>1538</v>
      </c>
      <c r="F779" s="88">
        <v>1385.17</v>
      </c>
      <c r="G779" s="124">
        <f t="shared" si="101"/>
        <v>0.08</v>
      </c>
      <c r="H779" s="89">
        <f t="shared" si="102"/>
        <v>1274.3564000000001</v>
      </c>
      <c r="I779" s="89" t="s">
        <v>1487</v>
      </c>
      <c r="J779" s="89" t="e">
        <f t="shared" si="103"/>
        <v>#REF!</v>
      </c>
      <c r="K779" s="85" t="e">
        <f t="shared" si="104"/>
        <v>#REF!</v>
      </c>
      <c r="L779" s="51">
        <v>14</v>
      </c>
      <c r="M779" s="76">
        <v>0.25</v>
      </c>
      <c r="N779" s="52" t="s">
        <v>1537</v>
      </c>
      <c r="O779" s="135" t="s">
        <v>1303</v>
      </c>
      <c r="P779" s="137" t="s">
        <v>26</v>
      </c>
    </row>
    <row r="780" spans="1:16">
      <c r="A780" s="90" t="s">
        <v>1540</v>
      </c>
      <c r="B780" s="84" t="s">
        <v>1541</v>
      </c>
      <c r="C780" s="86">
        <v>1</v>
      </c>
      <c r="D780" s="87" t="s">
        <v>21</v>
      </c>
      <c r="E780" s="129" t="s">
        <v>1540</v>
      </c>
      <c r="F780" s="88">
        <v>1751.83</v>
      </c>
      <c r="G780" s="124">
        <f t="shared" si="101"/>
        <v>0.08</v>
      </c>
      <c r="H780" s="89">
        <f t="shared" si="102"/>
        <v>1611.6835999999998</v>
      </c>
      <c r="I780" s="89" t="s">
        <v>1487</v>
      </c>
      <c r="J780" s="89" t="e">
        <f t="shared" si="103"/>
        <v>#REF!</v>
      </c>
      <c r="K780" s="85" t="e">
        <f t="shared" si="104"/>
        <v>#REF!</v>
      </c>
      <c r="L780" s="51">
        <v>14</v>
      </c>
      <c r="M780" s="76">
        <v>0.25</v>
      </c>
      <c r="N780" s="52" t="s">
        <v>1542</v>
      </c>
      <c r="O780" s="135" t="s">
        <v>1303</v>
      </c>
      <c r="P780" s="137" t="s">
        <v>26</v>
      </c>
    </row>
    <row r="781" spans="1:16">
      <c r="A781" s="90" t="s">
        <v>1543</v>
      </c>
      <c r="B781" s="84" t="s">
        <v>1544</v>
      </c>
      <c r="C781" s="86">
        <v>1</v>
      </c>
      <c r="D781" s="87" t="s">
        <v>21</v>
      </c>
      <c r="E781" s="129" t="s">
        <v>1543</v>
      </c>
      <c r="F781" s="88">
        <v>1751.83</v>
      </c>
      <c r="G781" s="124">
        <f t="shared" si="101"/>
        <v>0.08</v>
      </c>
      <c r="H781" s="89">
        <f t="shared" si="102"/>
        <v>1611.6835999999998</v>
      </c>
      <c r="I781" s="89" t="s">
        <v>1487</v>
      </c>
      <c r="J781" s="89" t="e">
        <f t="shared" si="103"/>
        <v>#REF!</v>
      </c>
      <c r="K781" s="85" t="e">
        <f t="shared" si="104"/>
        <v>#REF!</v>
      </c>
      <c r="L781" s="51">
        <v>14</v>
      </c>
      <c r="M781" s="76">
        <v>0.25</v>
      </c>
      <c r="N781" s="52" t="s">
        <v>1542</v>
      </c>
      <c r="O781" s="135" t="s">
        <v>1303</v>
      </c>
      <c r="P781" s="137" t="s">
        <v>26</v>
      </c>
    </row>
    <row r="782" spans="1:16">
      <c r="A782" s="44" t="s">
        <v>1545</v>
      </c>
      <c r="B782" s="45" t="s">
        <v>1546</v>
      </c>
      <c r="C782" s="46">
        <v>1</v>
      </c>
      <c r="D782" s="59" t="s">
        <v>21</v>
      </c>
      <c r="E782" s="60" t="s">
        <v>1545</v>
      </c>
      <c r="F782" s="17">
        <v>20.83</v>
      </c>
      <c r="G782" s="126">
        <f>rv_apple_acc_ipad</f>
        <v>0.1</v>
      </c>
      <c r="H782" s="61">
        <f t="shared" ref="H782:H789" si="105">F782-(F782*G782)</f>
        <v>18.747</v>
      </c>
      <c r="I782" s="50"/>
      <c r="J782" s="50"/>
      <c r="K782" s="50"/>
      <c r="L782" s="51" t="s">
        <v>23</v>
      </c>
      <c r="M782" s="76">
        <v>0.02</v>
      </c>
      <c r="N782" s="57" t="s">
        <v>259</v>
      </c>
      <c r="O782" s="135" t="s">
        <v>260</v>
      </c>
      <c r="P782" s="41" t="s">
        <v>261</v>
      </c>
    </row>
    <row r="783" spans="1:16">
      <c r="A783" s="44"/>
      <c r="B783" s="45"/>
      <c r="C783" s="46"/>
      <c r="D783" s="54"/>
      <c r="E783" s="58"/>
      <c r="F783" s="48"/>
      <c r="G783" s="123"/>
      <c r="H783" s="50"/>
      <c r="I783" s="50"/>
      <c r="J783" s="50"/>
      <c r="K783" s="50"/>
      <c r="L783" s="43"/>
      <c r="M783" s="76"/>
      <c r="N783" s="52"/>
      <c r="O783" s="135"/>
      <c r="P783" s="41"/>
    </row>
    <row r="784" spans="1:16">
      <c r="A784" s="44" t="s">
        <v>1547</v>
      </c>
      <c r="B784" s="45" t="s">
        <v>1548</v>
      </c>
      <c r="C784" s="46">
        <v>1</v>
      </c>
      <c r="D784" s="59" t="s">
        <v>320</v>
      </c>
      <c r="E784" s="60" t="s">
        <v>1547</v>
      </c>
      <c r="F784" s="17">
        <v>25</v>
      </c>
      <c r="G784" s="126">
        <f>rv_20</f>
        <v>0.2</v>
      </c>
      <c r="H784" s="61">
        <f t="shared" si="105"/>
        <v>20</v>
      </c>
      <c r="I784" s="50"/>
      <c r="J784" s="50"/>
      <c r="K784" s="50"/>
      <c r="L784" s="51" t="s">
        <v>23</v>
      </c>
      <c r="M784" s="76">
        <v>0.02</v>
      </c>
      <c r="N784" s="57" t="s">
        <v>259</v>
      </c>
      <c r="O784" s="135" t="s">
        <v>260</v>
      </c>
      <c r="P784" s="41" t="s">
        <v>261</v>
      </c>
    </row>
    <row r="785" spans="1:16">
      <c r="A785" s="44" t="s">
        <v>1549</v>
      </c>
      <c r="B785" s="45" t="s">
        <v>1550</v>
      </c>
      <c r="C785" s="46">
        <v>1</v>
      </c>
      <c r="D785" s="54" t="s">
        <v>21</v>
      </c>
      <c r="E785" s="63" t="s">
        <v>1549</v>
      </c>
      <c r="F785" s="48">
        <v>132.5</v>
      </c>
      <c r="G785" s="123">
        <f>rv_atv</f>
        <v>0.05</v>
      </c>
      <c r="H785" s="50">
        <f t="shared" si="105"/>
        <v>125.875</v>
      </c>
      <c r="I785" s="50"/>
      <c r="J785" s="50"/>
      <c r="K785" s="50"/>
      <c r="L785" s="51" t="s">
        <v>23</v>
      </c>
      <c r="M785" s="76">
        <v>0.05</v>
      </c>
      <c r="N785" s="52" t="s">
        <v>259</v>
      </c>
      <c r="O785" s="135" t="s">
        <v>260</v>
      </c>
      <c r="P785" s="41" t="s">
        <v>261</v>
      </c>
    </row>
    <row r="786" spans="1:16">
      <c r="A786" s="44" t="s">
        <v>1551</v>
      </c>
      <c r="B786" s="45" t="s">
        <v>1552</v>
      </c>
      <c r="C786" s="46">
        <v>1</v>
      </c>
      <c r="D786" s="47" t="s">
        <v>331</v>
      </c>
      <c r="E786" s="58" t="s">
        <v>1551</v>
      </c>
      <c r="F786" s="48">
        <v>53.23</v>
      </c>
      <c r="G786" s="123">
        <f>rv_20</f>
        <v>0.2</v>
      </c>
      <c r="H786" s="50">
        <f t="shared" si="105"/>
        <v>42.583999999999996</v>
      </c>
      <c r="I786" s="50"/>
      <c r="J786" s="50"/>
      <c r="K786" s="50"/>
      <c r="L786" s="51" t="s">
        <v>23</v>
      </c>
      <c r="M786" s="76" t="s">
        <v>23</v>
      </c>
      <c r="N786" s="52" t="s">
        <v>259</v>
      </c>
      <c r="O786" s="136" t="s">
        <v>260</v>
      </c>
      <c r="P786" s="137" t="s">
        <v>261</v>
      </c>
    </row>
    <row r="787" spans="1:16">
      <c r="A787" s="44" t="s">
        <v>1553</v>
      </c>
      <c r="B787" s="45" t="s">
        <v>1554</v>
      </c>
      <c r="C787" s="46">
        <v>1</v>
      </c>
      <c r="D787" s="47" t="s">
        <v>281</v>
      </c>
      <c r="E787" s="58" t="s">
        <v>1553</v>
      </c>
      <c r="F787" s="48">
        <v>36</v>
      </c>
      <c r="G787" s="123">
        <f>rv_20</f>
        <v>0.2</v>
      </c>
      <c r="H787" s="50">
        <f t="shared" si="105"/>
        <v>28.8</v>
      </c>
      <c r="I787" s="50"/>
      <c r="J787" s="50"/>
      <c r="K787" s="50"/>
      <c r="L787" s="51" t="s">
        <v>23</v>
      </c>
      <c r="M787" s="76">
        <v>0.02</v>
      </c>
      <c r="N787" s="52" t="s">
        <v>259</v>
      </c>
      <c r="O787" s="136" t="s">
        <v>260</v>
      </c>
      <c r="P787" s="137" t="s">
        <v>261</v>
      </c>
    </row>
    <row r="788" spans="1:16">
      <c r="A788" s="44" t="s">
        <v>1555</v>
      </c>
      <c r="B788" s="45" t="s">
        <v>1556</v>
      </c>
      <c r="C788" s="46">
        <v>1</v>
      </c>
      <c r="D788" s="54" t="s">
        <v>320</v>
      </c>
      <c r="E788" s="58" t="s">
        <v>1555</v>
      </c>
      <c r="F788" s="48">
        <v>32.5</v>
      </c>
      <c r="G788" s="123">
        <f>rv_20</f>
        <v>0.2</v>
      </c>
      <c r="H788" s="50">
        <f t="shared" si="105"/>
        <v>26</v>
      </c>
      <c r="I788" s="50"/>
      <c r="J788" s="50"/>
      <c r="K788" s="50"/>
      <c r="L788" s="43" t="s">
        <v>23</v>
      </c>
      <c r="M788" s="76">
        <v>0.02</v>
      </c>
      <c r="N788" s="52" t="s">
        <v>259</v>
      </c>
      <c r="O788" s="135" t="s">
        <v>260</v>
      </c>
      <c r="P788" s="41" t="s">
        <v>261</v>
      </c>
    </row>
    <row r="789" spans="1:16">
      <c r="A789" s="44" t="s">
        <v>1557</v>
      </c>
      <c r="B789" s="45" t="s">
        <v>1558</v>
      </c>
      <c r="C789" s="46">
        <v>1</v>
      </c>
      <c r="D789" s="54" t="s">
        <v>320</v>
      </c>
      <c r="E789" s="63" t="s">
        <v>1557</v>
      </c>
      <c r="F789" s="48">
        <v>40.83</v>
      </c>
      <c r="G789" s="123">
        <f>rv_20</f>
        <v>0.2</v>
      </c>
      <c r="H789" s="50">
        <f t="shared" si="105"/>
        <v>32.664000000000001</v>
      </c>
      <c r="I789" s="50"/>
      <c r="J789" s="50"/>
      <c r="K789" s="50"/>
      <c r="L789" s="51" t="s">
        <v>23</v>
      </c>
      <c r="M789" s="76">
        <v>0.02</v>
      </c>
      <c r="N789" s="57" t="s">
        <v>259</v>
      </c>
      <c r="O789" s="135" t="s">
        <v>260</v>
      </c>
      <c r="P789" s="41" t="s">
        <v>261</v>
      </c>
    </row>
    <row r="790" spans="1:16">
      <c r="A790" s="44" t="s">
        <v>1559</v>
      </c>
      <c r="B790" s="45" t="s">
        <v>1560</v>
      </c>
      <c r="C790" s="46">
        <v>1</v>
      </c>
      <c r="D790" s="54" t="s">
        <v>21</v>
      </c>
      <c r="E790" s="63" t="s">
        <v>1559</v>
      </c>
      <c r="F790" s="48"/>
      <c r="G790" s="123"/>
      <c r="H790" s="50">
        <v>10</v>
      </c>
      <c r="I790" s="50"/>
      <c r="J790" s="50"/>
      <c r="K790" s="50"/>
      <c r="L790" s="51" t="s">
        <v>23</v>
      </c>
      <c r="M790" s="76" t="s">
        <v>23</v>
      </c>
      <c r="N790" s="57" t="s">
        <v>259</v>
      </c>
      <c r="O790" s="135" t="s">
        <v>260</v>
      </c>
      <c r="P790" s="41" t="s">
        <v>1561</v>
      </c>
    </row>
    <row r="791" spans="1:16">
      <c r="A791" s="44" t="s">
        <v>1562</v>
      </c>
      <c r="B791" s="45" t="s">
        <v>1563</v>
      </c>
      <c r="C791" s="46">
        <v>1</v>
      </c>
      <c r="D791" s="54" t="s">
        <v>21</v>
      </c>
      <c r="E791" s="63" t="s">
        <v>1562</v>
      </c>
      <c r="F791" s="48"/>
      <c r="G791" s="123"/>
      <c r="H791" s="50">
        <v>25</v>
      </c>
      <c r="I791" s="50"/>
      <c r="J791" s="50"/>
      <c r="K791" s="50"/>
      <c r="L791" s="51" t="s">
        <v>23</v>
      </c>
      <c r="M791" s="76" t="s">
        <v>23</v>
      </c>
      <c r="N791" s="57" t="s">
        <v>259</v>
      </c>
      <c r="O791" s="135" t="s">
        <v>260</v>
      </c>
      <c r="P791" s="41" t="s">
        <v>1561</v>
      </c>
    </row>
    <row r="792" spans="1:16">
      <c r="A792" s="44" t="s">
        <v>1564</v>
      </c>
      <c r="B792" s="45" t="s">
        <v>1565</v>
      </c>
      <c r="C792" s="46">
        <v>1</v>
      </c>
      <c r="D792" s="47" t="s">
        <v>21</v>
      </c>
      <c r="E792" s="58" t="s">
        <v>1564</v>
      </c>
      <c r="F792" s="48"/>
      <c r="G792" s="123"/>
      <c r="H792" s="50">
        <v>50</v>
      </c>
      <c r="I792" s="50"/>
      <c r="J792" s="50"/>
      <c r="K792" s="50"/>
      <c r="L792" s="51" t="s">
        <v>23</v>
      </c>
      <c r="M792" s="76" t="s">
        <v>23</v>
      </c>
      <c r="N792" s="52" t="s">
        <v>259</v>
      </c>
      <c r="O792" s="136" t="s">
        <v>260</v>
      </c>
      <c r="P792" s="49" t="s">
        <v>1561</v>
      </c>
    </row>
    <row r="793" spans="1:16">
      <c r="A793" s="44" t="s">
        <v>1566</v>
      </c>
      <c r="B793" s="45" t="s">
        <v>1567</v>
      </c>
      <c r="C793" s="46">
        <v>1</v>
      </c>
      <c r="D793" s="47" t="s">
        <v>21</v>
      </c>
      <c r="E793" s="58" t="s">
        <v>1566</v>
      </c>
      <c r="F793" s="48">
        <v>24.17</v>
      </c>
      <c r="G793" s="126">
        <f>rv_apple_acc_ipad</f>
        <v>0.1</v>
      </c>
      <c r="H793" s="50">
        <f t="shared" ref="H793:H823" si="106">F793-(F793*G793)</f>
        <v>21.753</v>
      </c>
      <c r="I793" s="50"/>
      <c r="J793" s="50"/>
      <c r="K793" s="50"/>
      <c r="L793" s="51" t="s">
        <v>23</v>
      </c>
      <c r="M793" s="76">
        <v>0.01</v>
      </c>
      <c r="N793" s="52" t="s">
        <v>259</v>
      </c>
      <c r="O793" s="136" t="s">
        <v>260</v>
      </c>
      <c r="P793" s="41" t="s">
        <v>261</v>
      </c>
    </row>
    <row r="794" spans="1:16">
      <c r="A794" s="44" t="s">
        <v>1568</v>
      </c>
      <c r="B794" s="45" t="s">
        <v>1569</v>
      </c>
      <c r="C794" s="46">
        <v>1</v>
      </c>
      <c r="D794" s="59" t="s">
        <v>21</v>
      </c>
      <c r="E794" s="60" t="s">
        <v>1568</v>
      </c>
      <c r="F794" s="48">
        <v>24.17</v>
      </c>
      <c r="G794" s="126">
        <f>rv_apple_acc_ipad</f>
        <v>0.1</v>
      </c>
      <c r="H794" s="61">
        <f t="shared" si="106"/>
        <v>21.753</v>
      </c>
      <c r="I794" s="50"/>
      <c r="J794" s="50"/>
      <c r="K794" s="50"/>
      <c r="L794" s="51" t="s">
        <v>23</v>
      </c>
      <c r="M794" s="76">
        <v>0.02</v>
      </c>
      <c r="N794" s="57" t="s">
        <v>259</v>
      </c>
      <c r="O794" s="135" t="s">
        <v>260</v>
      </c>
      <c r="P794" s="41" t="s">
        <v>261</v>
      </c>
    </row>
    <row r="795" spans="1:16">
      <c r="A795" s="44"/>
      <c r="B795" s="45"/>
      <c r="C795" s="46"/>
      <c r="D795" s="54"/>
      <c r="E795" s="58"/>
      <c r="F795" s="48"/>
      <c r="G795" s="123"/>
      <c r="H795" s="50"/>
      <c r="I795" s="50"/>
      <c r="J795" s="50"/>
      <c r="K795" s="50"/>
      <c r="L795" s="43"/>
      <c r="M795" s="76"/>
      <c r="N795" s="52"/>
      <c r="O795" s="135"/>
      <c r="P795" s="41"/>
    </row>
    <row r="796" spans="1:16">
      <c r="A796" s="44" t="s">
        <v>1570</v>
      </c>
      <c r="B796" s="45" t="s">
        <v>1571</v>
      </c>
      <c r="C796" s="46">
        <v>1</v>
      </c>
      <c r="D796" s="59" t="s">
        <v>1572</v>
      </c>
      <c r="E796" s="60" t="s">
        <v>1573</v>
      </c>
      <c r="F796" s="48">
        <v>79</v>
      </c>
      <c r="G796" s="126">
        <f>rv_10</f>
        <v>0.1</v>
      </c>
      <c r="H796" s="61">
        <f t="shared" si="106"/>
        <v>71.099999999999994</v>
      </c>
      <c r="I796" s="50"/>
      <c r="J796" s="50"/>
      <c r="K796" s="50"/>
      <c r="L796" s="51" t="s">
        <v>23</v>
      </c>
      <c r="M796" s="76">
        <v>0.05</v>
      </c>
      <c r="N796" s="57" t="s">
        <v>259</v>
      </c>
      <c r="O796" s="135" t="s">
        <v>260</v>
      </c>
      <c r="P796" s="41" t="s">
        <v>261</v>
      </c>
    </row>
    <row r="797" spans="1:16">
      <c r="A797" s="44" t="s">
        <v>1574</v>
      </c>
      <c r="B797" s="45" t="s">
        <v>1575</v>
      </c>
      <c r="C797" s="46">
        <v>1</v>
      </c>
      <c r="D797" s="59" t="s">
        <v>331</v>
      </c>
      <c r="E797" s="60" t="s">
        <v>1574</v>
      </c>
      <c r="F797" s="48">
        <v>42.63</v>
      </c>
      <c r="G797" s="126">
        <f>rv_20</f>
        <v>0.2</v>
      </c>
      <c r="H797" s="61">
        <f t="shared" si="106"/>
        <v>34.103999999999999</v>
      </c>
      <c r="I797" s="50"/>
      <c r="J797" s="50"/>
      <c r="K797" s="50"/>
      <c r="L797" s="51" t="s">
        <v>23</v>
      </c>
      <c r="M797" s="76" t="s">
        <v>23</v>
      </c>
      <c r="N797" s="57" t="s">
        <v>259</v>
      </c>
      <c r="O797" s="135" t="s">
        <v>260</v>
      </c>
      <c r="P797" s="41" t="s">
        <v>261</v>
      </c>
    </row>
    <row r="798" spans="1:16">
      <c r="A798" s="44">
        <v>100927</v>
      </c>
      <c r="B798" s="45" t="s">
        <v>1576</v>
      </c>
      <c r="C798" s="46">
        <v>1</v>
      </c>
      <c r="D798" s="59" t="s">
        <v>278</v>
      </c>
      <c r="E798" s="60">
        <v>100927</v>
      </c>
      <c r="F798" s="48">
        <v>37.54</v>
      </c>
      <c r="G798" s="126">
        <f>rv_20</f>
        <v>0.2</v>
      </c>
      <c r="H798" s="61">
        <f t="shared" si="106"/>
        <v>30.032</v>
      </c>
      <c r="I798" s="50"/>
      <c r="J798" s="50"/>
      <c r="K798" s="50"/>
      <c r="L798" s="51" t="s">
        <v>23</v>
      </c>
      <c r="M798" s="76" t="s">
        <v>23</v>
      </c>
      <c r="N798" s="57" t="s">
        <v>259</v>
      </c>
      <c r="O798" s="135" t="s">
        <v>260</v>
      </c>
      <c r="P798" s="41" t="s">
        <v>261</v>
      </c>
    </row>
    <row r="799" spans="1:16">
      <c r="A799" s="44" t="s">
        <v>1577</v>
      </c>
      <c r="B799" s="45" t="s">
        <v>1578</v>
      </c>
      <c r="C799" s="46">
        <v>1</v>
      </c>
      <c r="D799" s="54" t="s">
        <v>1579</v>
      </c>
      <c r="E799" s="58" t="s">
        <v>1577</v>
      </c>
      <c r="F799" s="48">
        <v>29.16</v>
      </c>
      <c r="G799" s="123">
        <f>rv_10</f>
        <v>0.1</v>
      </c>
      <c r="H799" s="50">
        <f t="shared" si="106"/>
        <v>26.244</v>
      </c>
      <c r="I799" s="50"/>
      <c r="J799" s="50"/>
      <c r="K799" s="50"/>
      <c r="L799" s="43" t="s">
        <v>23</v>
      </c>
      <c r="M799" s="76">
        <v>0.02</v>
      </c>
      <c r="N799" s="52" t="s">
        <v>259</v>
      </c>
      <c r="O799" s="135" t="s">
        <v>260</v>
      </c>
      <c r="P799" s="41" t="s">
        <v>261</v>
      </c>
    </row>
    <row r="800" spans="1:16">
      <c r="A800" s="44" t="s">
        <v>1580</v>
      </c>
      <c r="B800" s="45" t="s">
        <v>1581</v>
      </c>
      <c r="C800" s="46">
        <v>1</v>
      </c>
      <c r="D800" s="59" t="s">
        <v>1582</v>
      </c>
      <c r="E800" s="60" t="s">
        <v>1580</v>
      </c>
      <c r="F800" s="48">
        <v>29.15</v>
      </c>
      <c r="G800" s="126">
        <f t="shared" ref="G800:G806" si="107">rv_20</f>
        <v>0.2</v>
      </c>
      <c r="H800" s="61">
        <f t="shared" si="106"/>
        <v>23.32</v>
      </c>
      <c r="I800" s="50"/>
      <c r="J800" s="50"/>
      <c r="K800" s="50"/>
      <c r="L800" s="51" t="s">
        <v>23</v>
      </c>
      <c r="M800" s="76">
        <v>0.02</v>
      </c>
      <c r="N800" s="57" t="s">
        <v>259</v>
      </c>
      <c r="O800" s="135" t="s">
        <v>260</v>
      </c>
      <c r="P800" s="41" t="s">
        <v>261</v>
      </c>
    </row>
    <row r="801" spans="1:16">
      <c r="A801" s="44" t="s">
        <v>1583</v>
      </c>
      <c r="B801" s="45" t="s">
        <v>1584</v>
      </c>
      <c r="C801" s="46">
        <v>1</v>
      </c>
      <c r="D801" s="59" t="s">
        <v>1582</v>
      </c>
      <c r="E801" s="60" t="s">
        <v>1583</v>
      </c>
      <c r="F801" s="48">
        <v>29.15</v>
      </c>
      <c r="G801" s="126">
        <f t="shared" si="107"/>
        <v>0.2</v>
      </c>
      <c r="H801" s="61">
        <f t="shared" si="106"/>
        <v>23.32</v>
      </c>
      <c r="I801" s="50"/>
      <c r="J801" s="50"/>
      <c r="K801" s="50"/>
      <c r="L801" s="51" t="s">
        <v>23</v>
      </c>
      <c r="M801" s="76">
        <v>0.02</v>
      </c>
      <c r="N801" s="57" t="s">
        <v>259</v>
      </c>
      <c r="O801" s="135" t="s">
        <v>260</v>
      </c>
      <c r="P801" s="41" t="s">
        <v>261</v>
      </c>
    </row>
    <row r="802" spans="1:16">
      <c r="A802" s="44" t="s">
        <v>1585</v>
      </c>
      <c r="B802" s="45" t="s">
        <v>1586</v>
      </c>
      <c r="C802" s="46">
        <v>1</v>
      </c>
      <c r="D802" s="54" t="s">
        <v>334</v>
      </c>
      <c r="E802" s="63" t="s">
        <v>1585</v>
      </c>
      <c r="F802" s="48">
        <v>20.83</v>
      </c>
      <c r="G802" s="126">
        <f t="shared" si="107"/>
        <v>0.2</v>
      </c>
      <c r="H802" s="50">
        <f t="shared" si="106"/>
        <v>16.663999999999998</v>
      </c>
      <c r="I802" s="50"/>
      <c r="J802" s="50"/>
      <c r="K802" s="50"/>
      <c r="L802" s="51" t="s">
        <v>23</v>
      </c>
      <c r="M802" s="76" t="s">
        <v>23</v>
      </c>
      <c r="N802" s="57" t="s">
        <v>259</v>
      </c>
      <c r="O802" s="135" t="s">
        <v>260</v>
      </c>
      <c r="P802" s="41" t="s">
        <v>261</v>
      </c>
    </row>
    <row r="803" spans="1:16">
      <c r="A803" s="44" t="s">
        <v>1587</v>
      </c>
      <c r="B803" s="45" t="s">
        <v>1588</v>
      </c>
      <c r="C803" s="46">
        <v>1</v>
      </c>
      <c r="D803" s="54" t="s">
        <v>334</v>
      </c>
      <c r="E803" s="63" t="s">
        <v>1587</v>
      </c>
      <c r="F803" s="48">
        <v>20.83</v>
      </c>
      <c r="G803" s="126">
        <f t="shared" si="107"/>
        <v>0.2</v>
      </c>
      <c r="H803" s="50">
        <f t="shared" si="106"/>
        <v>16.663999999999998</v>
      </c>
      <c r="I803" s="50"/>
      <c r="J803" s="50"/>
      <c r="K803" s="50"/>
      <c r="L803" s="51" t="s">
        <v>23</v>
      </c>
      <c r="M803" s="76" t="s">
        <v>23</v>
      </c>
      <c r="N803" s="57" t="s">
        <v>259</v>
      </c>
      <c r="O803" s="135" t="s">
        <v>260</v>
      </c>
      <c r="P803" s="41" t="s">
        <v>261</v>
      </c>
    </row>
    <row r="804" spans="1:16">
      <c r="A804" s="44" t="s">
        <v>1589</v>
      </c>
      <c r="B804" s="45" t="s">
        <v>1590</v>
      </c>
      <c r="C804" s="46">
        <v>1</v>
      </c>
      <c r="D804" s="54" t="s">
        <v>1591</v>
      </c>
      <c r="E804" s="63" t="s">
        <v>1589</v>
      </c>
      <c r="F804" s="48">
        <v>39.33</v>
      </c>
      <c r="G804" s="126">
        <f t="shared" si="107"/>
        <v>0.2</v>
      </c>
      <c r="H804" s="50">
        <f t="shared" si="106"/>
        <v>31.463999999999999</v>
      </c>
      <c r="I804" s="50"/>
      <c r="J804" s="50"/>
      <c r="K804" s="50"/>
      <c r="L804" s="51" t="s">
        <v>23</v>
      </c>
      <c r="M804" s="76" t="s">
        <v>23</v>
      </c>
      <c r="N804" s="57" t="s">
        <v>259</v>
      </c>
      <c r="O804" s="41" t="s">
        <v>260</v>
      </c>
      <c r="P804" s="41" t="s">
        <v>261</v>
      </c>
    </row>
    <row r="805" spans="1:16">
      <c r="A805" s="44" t="s">
        <v>1592</v>
      </c>
      <c r="B805" s="45" t="s">
        <v>1593</v>
      </c>
      <c r="C805" s="46">
        <v>1</v>
      </c>
      <c r="D805" s="54" t="s">
        <v>1591</v>
      </c>
      <c r="E805" s="63" t="s">
        <v>1592</v>
      </c>
      <c r="F805" s="48">
        <v>39.33</v>
      </c>
      <c r="G805" s="126">
        <f t="shared" si="107"/>
        <v>0.2</v>
      </c>
      <c r="H805" s="50">
        <f t="shared" si="106"/>
        <v>31.463999999999999</v>
      </c>
      <c r="I805" s="50"/>
      <c r="J805" s="50"/>
      <c r="K805" s="50"/>
      <c r="L805" s="51" t="s">
        <v>23</v>
      </c>
      <c r="M805" s="76" t="s">
        <v>23</v>
      </c>
      <c r="N805" s="57" t="s">
        <v>259</v>
      </c>
      <c r="O805" s="41" t="s">
        <v>260</v>
      </c>
      <c r="P805" s="41" t="s">
        <v>261</v>
      </c>
    </row>
    <row r="806" spans="1:16">
      <c r="A806" s="44" t="s">
        <v>1594</v>
      </c>
      <c r="B806" s="45" t="s">
        <v>1595</v>
      </c>
      <c r="C806" s="46">
        <v>1</v>
      </c>
      <c r="D806" s="54" t="s">
        <v>334</v>
      </c>
      <c r="E806" s="63" t="s">
        <v>1594</v>
      </c>
      <c r="F806" s="48">
        <v>24.99</v>
      </c>
      <c r="G806" s="126">
        <f t="shared" si="107"/>
        <v>0.2</v>
      </c>
      <c r="H806" s="50">
        <f t="shared" si="106"/>
        <v>19.991999999999997</v>
      </c>
      <c r="I806" s="50"/>
      <c r="J806" s="50"/>
      <c r="K806" s="50"/>
      <c r="L806" s="51" t="s">
        <v>23</v>
      </c>
      <c r="M806" s="76" t="s">
        <v>23</v>
      </c>
      <c r="N806" s="57" t="s">
        <v>259</v>
      </c>
      <c r="O806" s="135" t="s">
        <v>260</v>
      </c>
      <c r="P806" s="41" t="s">
        <v>261</v>
      </c>
    </row>
    <row r="807" spans="1:16">
      <c r="A807" s="44" t="s">
        <v>1596</v>
      </c>
      <c r="B807" s="45" t="s">
        <v>1597</v>
      </c>
      <c r="C807" s="46">
        <v>1</v>
      </c>
      <c r="D807" s="54" t="s">
        <v>21</v>
      </c>
      <c r="E807" s="63" t="s">
        <v>1596</v>
      </c>
      <c r="F807" s="48">
        <v>37.5</v>
      </c>
      <c r="G807" s="123">
        <f t="shared" ref="G807:G813" si="108">rv_apple_acc_ipad</f>
        <v>0.1</v>
      </c>
      <c r="H807" s="50">
        <f t="shared" si="106"/>
        <v>33.75</v>
      </c>
      <c r="I807" s="50"/>
      <c r="J807" s="50"/>
      <c r="K807" s="50"/>
      <c r="L807" s="51" t="s">
        <v>23</v>
      </c>
      <c r="M807" s="76" t="s">
        <v>23</v>
      </c>
      <c r="N807" s="57" t="s">
        <v>259</v>
      </c>
      <c r="O807" s="135" t="s">
        <v>260</v>
      </c>
      <c r="P807" s="41" t="s">
        <v>261</v>
      </c>
    </row>
    <row r="808" spans="1:16">
      <c r="A808" s="44" t="s">
        <v>1598</v>
      </c>
      <c r="B808" s="45" t="s">
        <v>1599</v>
      </c>
      <c r="C808" s="46">
        <v>1</v>
      </c>
      <c r="D808" s="54" t="s">
        <v>21</v>
      </c>
      <c r="E808" s="63" t="s">
        <v>1598</v>
      </c>
      <c r="F808" s="48">
        <v>37.5</v>
      </c>
      <c r="G808" s="123">
        <f t="shared" si="108"/>
        <v>0.1</v>
      </c>
      <c r="H808" s="50">
        <f t="shared" si="106"/>
        <v>33.75</v>
      </c>
      <c r="I808" s="50"/>
      <c r="J808" s="50"/>
      <c r="K808" s="50"/>
      <c r="L808" s="51" t="s">
        <v>23</v>
      </c>
      <c r="M808" s="76" t="s">
        <v>23</v>
      </c>
      <c r="N808" s="57" t="s">
        <v>259</v>
      </c>
      <c r="O808" s="135" t="s">
        <v>260</v>
      </c>
      <c r="P808" s="41" t="s">
        <v>261</v>
      </c>
    </row>
    <row r="809" spans="1:16">
      <c r="A809" s="44" t="s">
        <v>1600</v>
      </c>
      <c r="B809" s="45" t="s">
        <v>1601</v>
      </c>
      <c r="C809" s="46">
        <v>1</v>
      </c>
      <c r="D809" s="54" t="s">
        <v>21</v>
      </c>
      <c r="E809" s="63" t="s">
        <v>1600</v>
      </c>
      <c r="F809" s="48">
        <v>37.5</v>
      </c>
      <c r="G809" s="123">
        <f t="shared" si="108"/>
        <v>0.1</v>
      </c>
      <c r="H809" s="50">
        <f t="shared" si="106"/>
        <v>33.75</v>
      </c>
      <c r="I809" s="50"/>
      <c r="J809" s="50"/>
      <c r="K809" s="50"/>
      <c r="L809" s="51" t="s">
        <v>23</v>
      </c>
      <c r="M809" s="76" t="s">
        <v>23</v>
      </c>
      <c r="N809" s="57" t="s">
        <v>259</v>
      </c>
      <c r="O809" s="135" t="s">
        <v>260</v>
      </c>
      <c r="P809" s="41" t="s">
        <v>261</v>
      </c>
    </row>
    <row r="810" spans="1:16">
      <c r="A810" s="44" t="s">
        <v>1602</v>
      </c>
      <c r="B810" s="45" t="s">
        <v>1603</v>
      </c>
      <c r="C810" s="46">
        <v>1</v>
      </c>
      <c r="D810" s="54" t="s">
        <v>21</v>
      </c>
      <c r="E810" s="63" t="s">
        <v>1602</v>
      </c>
      <c r="F810" s="48">
        <v>37.5</v>
      </c>
      <c r="G810" s="123">
        <f t="shared" si="108"/>
        <v>0.1</v>
      </c>
      <c r="H810" s="50">
        <f t="shared" si="106"/>
        <v>33.75</v>
      </c>
      <c r="I810" s="50"/>
      <c r="J810" s="50"/>
      <c r="K810" s="50"/>
      <c r="L810" s="51" t="s">
        <v>23</v>
      </c>
      <c r="M810" s="76" t="s">
        <v>23</v>
      </c>
      <c r="N810" s="57" t="s">
        <v>259</v>
      </c>
      <c r="O810" s="135" t="s">
        <v>260</v>
      </c>
      <c r="P810" s="41" t="s">
        <v>261</v>
      </c>
    </row>
    <row r="811" spans="1:16">
      <c r="A811" s="44" t="s">
        <v>1604</v>
      </c>
      <c r="B811" s="45" t="s">
        <v>1605</v>
      </c>
      <c r="C811" s="46">
        <v>1</v>
      </c>
      <c r="D811" s="54" t="s">
        <v>21</v>
      </c>
      <c r="E811" s="63" t="s">
        <v>1604</v>
      </c>
      <c r="F811" s="147">
        <v>45.83</v>
      </c>
      <c r="G811" s="123">
        <f t="shared" si="108"/>
        <v>0.1</v>
      </c>
      <c r="H811" s="50">
        <f t="shared" si="106"/>
        <v>41.247</v>
      </c>
      <c r="I811" s="50"/>
      <c r="J811" s="50"/>
      <c r="K811" s="50"/>
      <c r="L811" s="51" t="s">
        <v>23</v>
      </c>
      <c r="M811" s="76">
        <v>0.01</v>
      </c>
      <c r="N811" s="57" t="s">
        <v>259</v>
      </c>
      <c r="O811" s="135" t="s">
        <v>260</v>
      </c>
      <c r="P811" s="41" t="s">
        <v>261</v>
      </c>
    </row>
    <row r="812" spans="1:16">
      <c r="A812" s="44" t="s">
        <v>1606</v>
      </c>
      <c r="B812" s="45" t="s">
        <v>1607</v>
      </c>
      <c r="C812" s="46">
        <v>1</v>
      </c>
      <c r="D812" s="54" t="s">
        <v>21</v>
      </c>
      <c r="E812" s="63" t="s">
        <v>1606</v>
      </c>
      <c r="F812" s="147">
        <v>29.17</v>
      </c>
      <c r="G812" s="123">
        <f t="shared" si="108"/>
        <v>0.1</v>
      </c>
      <c r="H812" s="50">
        <f t="shared" si="106"/>
        <v>26.253</v>
      </c>
      <c r="I812" s="50"/>
      <c r="J812" s="50"/>
      <c r="K812" s="50"/>
      <c r="L812" s="51" t="s">
        <v>23</v>
      </c>
      <c r="M812" s="76">
        <v>0.01</v>
      </c>
      <c r="N812" s="57" t="s">
        <v>259</v>
      </c>
      <c r="O812" s="135" t="s">
        <v>260</v>
      </c>
      <c r="P812" s="41" t="s">
        <v>261</v>
      </c>
    </row>
    <row r="813" spans="1:16">
      <c r="A813" s="44" t="s">
        <v>1608</v>
      </c>
      <c r="B813" s="45" t="s">
        <v>1609</v>
      </c>
      <c r="C813" s="46">
        <v>1</v>
      </c>
      <c r="D813" s="59" t="s">
        <v>21</v>
      </c>
      <c r="E813" s="60" t="s">
        <v>1608</v>
      </c>
      <c r="F813" s="147">
        <v>37.5</v>
      </c>
      <c r="G813" s="123">
        <f t="shared" si="108"/>
        <v>0.1</v>
      </c>
      <c r="H813" s="61">
        <f t="shared" si="106"/>
        <v>33.75</v>
      </c>
      <c r="I813" s="50"/>
      <c r="J813" s="50"/>
      <c r="K813" s="50"/>
      <c r="L813" s="51" t="s">
        <v>23</v>
      </c>
      <c r="M813" s="76">
        <v>0.02</v>
      </c>
      <c r="N813" s="57" t="s">
        <v>259</v>
      </c>
      <c r="O813" s="135" t="s">
        <v>260</v>
      </c>
      <c r="P813" s="41" t="s">
        <v>261</v>
      </c>
    </row>
    <row r="814" spans="1:16">
      <c r="A814" s="44" t="s">
        <v>1610</v>
      </c>
      <c r="B814" s="45" t="s">
        <v>1611</v>
      </c>
      <c r="C814" s="46">
        <v>1</v>
      </c>
      <c r="D814" s="59" t="s">
        <v>300</v>
      </c>
      <c r="E814" s="60" t="s">
        <v>1610</v>
      </c>
      <c r="F814" s="147">
        <v>20.9</v>
      </c>
      <c r="G814" s="125">
        <f>rv_20</f>
        <v>0.2</v>
      </c>
      <c r="H814" s="61">
        <f t="shared" si="106"/>
        <v>16.72</v>
      </c>
      <c r="I814" s="50"/>
      <c r="J814" s="50"/>
      <c r="K814" s="50"/>
      <c r="L814" s="51" t="s">
        <v>23</v>
      </c>
      <c r="M814" s="76">
        <v>0.02</v>
      </c>
      <c r="N814" s="57" t="s">
        <v>259</v>
      </c>
      <c r="O814" s="135" t="s">
        <v>260</v>
      </c>
      <c r="P814" s="41" t="s">
        <v>261</v>
      </c>
    </row>
    <row r="815" spans="1:16">
      <c r="A815" s="44"/>
      <c r="B815" s="45"/>
      <c r="C815" s="46"/>
      <c r="D815" s="54"/>
      <c r="E815" s="58"/>
      <c r="F815" s="48"/>
      <c r="G815" s="123"/>
      <c r="H815" s="50"/>
      <c r="I815" s="50"/>
      <c r="J815" s="50"/>
      <c r="K815" s="50"/>
      <c r="L815" s="43"/>
      <c r="M815" s="76"/>
      <c r="N815" s="52"/>
      <c r="O815" s="135"/>
      <c r="P815" s="41"/>
    </row>
    <row r="816" spans="1:16">
      <c r="A816" s="44" t="s">
        <v>1612</v>
      </c>
      <c r="B816" s="45" t="s">
        <v>1613</v>
      </c>
      <c r="C816" s="46">
        <v>1</v>
      </c>
      <c r="D816" s="54" t="s">
        <v>21</v>
      </c>
      <c r="E816" s="63" t="s">
        <v>1612</v>
      </c>
      <c r="F816" s="54">
        <v>45.83</v>
      </c>
      <c r="G816" s="123">
        <f>rv_apple_acc_ipad</f>
        <v>0.1</v>
      </c>
      <c r="H816" s="50">
        <f t="shared" si="106"/>
        <v>41.247</v>
      </c>
      <c r="I816" s="50"/>
      <c r="J816" s="50"/>
      <c r="K816" s="50"/>
      <c r="L816" s="51" t="s">
        <v>23</v>
      </c>
      <c r="M816" s="76">
        <v>0.02</v>
      </c>
      <c r="N816" s="57" t="s">
        <v>259</v>
      </c>
      <c r="O816" s="135" t="s">
        <v>260</v>
      </c>
      <c r="P816" s="137" t="s">
        <v>261</v>
      </c>
    </row>
    <row r="817" spans="1:16">
      <c r="A817" s="44" t="s">
        <v>1614</v>
      </c>
      <c r="B817" s="45" t="s">
        <v>1615</v>
      </c>
      <c r="C817" s="46">
        <v>1</v>
      </c>
      <c r="D817" s="54" t="s">
        <v>21</v>
      </c>
      <c r="E817" s="63" t="s">
        <v>1614</v>
      </c>
      <c r="F817" s="54">
        <v>29.17</v>
      </c>
      <c r="G817" s="123">
        <f>rv_apple_acc_ipad</f>
        <v>0.1</v>
      </c>
      <c r="H817" s="50">
        <f t="shared" si="106"/>
        <v>26.253</v>
      </c>
      <c r="I817" s="50"/>
      <c r="J817" s="50"/>
      <c r="K817" s="50"/>
      <c r="L817" s="51" t="s">
        <v>23</v>
      </c>
      <c r="M817" s="76">
        <v>0.02</v>
      </c>
      <c r="N817" s="57" t="s">
        <v>259</v>
      </c>
      <c r="O817" s="135" t="s">
        <v>260</v>
      </c>
      <c r="P817" s="137" t="s">
        <v>261</v>
      </c>
    </row>
    <row r="818" spans="1:16">
      <c r="A818" s="44" t="s">
        <v>1616</v>
      </c>
      <c r="B818" s="45" t="s">
        <v>1617</v>
      </c>
      <c r="C818" s="46">
        <v>1</v>
      </c>
      <c r="D818" s="59" t="s">
        <v>21</v>
      </c>
      <c r="E818" s="60" t="s">
        <v>1616</v>
      </c>
      <c r="F818" s="17">
        <v>20.83</v>
      </c>
      <c r="G818" s="126">
        <f>rv_apple_acc_mac</f>
        <v>0.17</v>
      </c>
      <c r="H818" s="61">
        <f t="shared" si="106"/>
        <v>17.288899999999998</v>
      </c>
      <c r="I818" s="50"/>
      <c r="J818" s="50"/>
      <c r="K818" s="50"/>
      <c r="L818" s="51" t="s">
        <v>23</v>
      </c>
      <c r="M818" s="76">
        <v>0.02</v>
      </c>
      <c r="N818" s="57" t="s">
        <v>259</v>
      </c>
      <c r="O818" s="135" t="s">
        <v>260</v>
      </c>
      <c r="P818" s="41" t="s">
        <v>261</v>
      </c>
    </row>
    <row r="819" spans="1:16">
      <c r="A819" s="44" t="s">
        <v>1618</v>
      </c>
      <c r="B819" s="45" t="s">
        <v>1619</v>
      </c>
      <c r="C819" s="46">
        <v>1</v>
      </c>
      <c r="D819" s="59" t="s">
        <v>320</v>
      </c>
      <c r="E819" s="60" t="s">
        <v>1618</v>
      </c>
      <c r="F819" s="17">
        <v>16.66</v>
      </c>
      <c r="G819" s="126">
        <f>rv_20</f>
        <v>0.2</v>
      </c>
      <c r="H819" s="61">
        <f t="shared" si="106"/>
        <v>13.327999999999999</v>
      </c>
      <c r="I819" s="50"/>
      <c r="J819" s="50"/>
      <c r="K819" s="50"/>
      <c r="L819" s="51" t="s">
        <v>23</v>
      </c>
      <c r="M819" s="76">
        <v>0.02</v>
      </c>
      <c r="N819" s="57" t="s">
        <v>259</v>
      </c>
      <c r="O819" s="135" t="s">
        <v>260</v>
      </c>
      <c r="P819" s="41" t="s">
        <v>261</v>
      </c>
    </row>
    <row r="820" spans="1:16">
      <c r="A820" s="44" t="s">
        <v>1620</v>
      </c>
      <c r="B820" s="45" t="s">
        <v>1621</v>
      </c>
      <c r="C820" s="46">
        <v>1</v>
      </c>
      <c r="D820" s="59" t="s">
        <v>320</v>
      </c>
      <c r="E820" s="60" t="s">
        <v>1620</v>
      </c>
      <c r="F820" s="17">
        <v>20.83</v>
      </c>
      <c r="G820" s="126">
        <f>rv_20</f>
        <v>0.2</v>
      </c>
      <c r="H820" s="61">
        <f t="shared" si="106"/>
        <v>16.663999999999998</v>
      </c>
      <c r="I820" s="50"/>
      <c r="J820" s="50"/>
      <c r="K820" s="50"/>
      <c r="L820" s="51" t="s">
        <v>23</v>
      </c>
      <c r="M820" s="76">
        <v>0.02</v>
      </c>
      <c r="N820" s="57" t="s">
        <v>259</v>
      </c>
      <c r="O820" s="135" t="s">
        <v>260</v>
      </c>
      <c r="P820" s="41" t="s">
        <v>261</v>
      </c>
    </row>
    <row r="821" spans="1:16">
      <c r="A821" s="44" t="s">
        <v>1622</v>
      </c>
      <c r="B821" s="45" t="s">
        <v>1623</v>
      </c>
      <c r="C821" s="46">
        <v>1</v>
      </c>
      <c r="D821" s="59" t="s">
        <v>21</v>
      </c>
      <c r="E821" s="60" t="s">
        <v>1622</v>
      </c>
      <c r="F821" s="17">
        <v>20.83</v>
      </c>
      <c r="G821" s="126">
        <f>rv_apple_acc_mac</f>
        <v>0.17</v>
      </c>
      <c r="H821" s="61">
        <f t="shared" si="106"/>
        <v>17.288899999999998</v>
      </c>
      <c r="I821" s="50"/>
      <c r="J821" s="50"/>
      <c r="K821" s="50"/>
      <c r="L821" s="43" t="s">
        <v>23</v>
      </c>
      <c r="M821" s="76">
        <v>0.02</v>
      </c>
      <c r="N821" s="57" t="s">
        <v>259</v>
      </c>
      <c r="O821" s="135" t="s">
        <v>260</v>
      </c>
      <c r="P821" s="41" t="s">
        <v>261</v>
      </c>
    </row>
    <row r="822" spans="1:16">
      <c r="A822" s="44" t="s">
        <v>1624</v>
      </c>
      <c r="B822" s="45" t="s">
        <v>1625</v>
      </c>
      <c r="C822" s="46">
        <v>1</v>
      </c>
      <c r="D822" s="59" t="s">
        <v>21</v>
      </c>
      <c r="E822" s="60" t="s">
        <v>1624</v>
      </c>
      <c r="F822" s="17">
        <v>32.5</v>
      </c>
      <c r="G822" s="126">
        <f>rv_apple_acc_mac</f>
        <v>0.17</v>
      </c>
      <c r="H822" s="61">
        <f t="shared" si="106"/>
        <v>26.975000000000001</v>
      </c>
      <c r="I822" s="50"/>
      <c r="J822" s="50"/>
      <c r="K822" s="50"/>
      <c r="L822" s="51" t="s">
        <v>23</v>
      </c>
      <c r="M822" s="76">
        <v>0.02</v>
      </c>
      <c r="N822" s="57" t="s">
        <v>259</v>
      </c>
      <c r="O822" s="135" t="s">
        <v>260</v>
      </c>
      <c r="P822" s="41" t="s">
        <v>261</v>
      </c>
    </row>
    <row r="823" spans="1:16">
      <c r="A823" s="44" t="s">
        <v>1626</v>
      </c>
      <c r="B823" s="45" t="s">
        <v>1627</v>
      </c>
      <c r="C823" s="46">
        <v>1</v>
      </c>
      <c r="D823" s="59" t="s">
        <v>349</v>
      </c>
      <c r="E823" s="60" t="s">
        <v>1626</v>
      </c>
      <c r="F823" s="17">
        <v>33.33</v>
      </c>
      <c r="G823" s="126">
        <f>rv_20</f>
        <v>0.2</v>
      </c>
      <c r="H823" s="61">
        <f t="shared" si="106"/>
        <v>26.663999999999998</v>
      </c>
      <c r="I823" s="50"/>
      <c r="J823" s="50"/>
      <c r="K823" s="50"/>
      <c r="L823" s="51" t="s">
        <v>23</v>
      </c>
      <c r="M823" s="76">
        <v>0.05</v>
      </c>
      <c r="N823" s="57" t="s">
        <v>259</v>
      </c>
      <c r="O823" s="135" t="s">
        <v>260</v>
      </c>
      <c r="P823" s="41" t="s">
        <v>261</v>
      </c>
    </row>
    <row r="824" spans="1:16">
      <c r="A824" s="44" t="s">
        <v>1628</v>
      </c>
      <c r="B824" s="45" t="s">
        <v>1629</v>
      </c>
      <c r="C824" s="46">
        <v>1</v>
      </c>
      <c r="D824" s="47" t="s">
        <v>334</v>
      </c>
      <c r="E824" s="58" t="s">
        <v>1628</v>
      </c>
      <c r="F824" s="48">
        <v>16.66</v>
      </c>
      <c r="G824" s="126">
        <f t="shared" ref="G824:G833" si="109">rv_20</f>
        <v>0.2</v>
      </c>
      <c r="H824" s="50">
        <f t="shared" ref="H824:H845" si="110">F824-(F824*G824)</f>
        <v>13.327999999999999</v>
      </c>
      <c r="I824" s="50"/>
      <c r="J824" s="50"/>
      <c r="K824" s="50"/>
      <c r="L824" s="51" t="s">
        <v>23</v>
      </c>
      <c r="M824" s="76" t="s">
        <v>23</v>
      </c>
      <c r="N824" s="52" t="s">
        <v>259</v>
      </c>
      <c r="O824" s="136" t="s">
        <v>260</v>
      </c>
      <c r="P824" s="41" t="s">
        <v>261</v>
      </c>
    </row>
    <row r="825" spans="1:16">
      <c r="A825" s="44" t="s">
        <v>1630</v>
      </c>
      <c r="B825" s="45" t="s">
        <v>1631</v>
      </c>
      <c r="C825" s="46">
        <v>1</v>
      </c>
      <c r="D825" s="47" t="s">
        <v>334</v>
      </c>
      <c r="E825" s="58" t="s">
        <v>1630</v>
      </c>
      <c r="F825" s="48">
        <v>16.66</v>
      </c>
      <c r="G825" s="126">
        <f t="shared" si="109"/>
        <v>0.2</v>
      </c>
      <c r="H825" s="50">
        <f t="shared" si="110"/>
        <v>13.327999999999999</v>
      </c>
      <c r="I825" s="50"/>
      <c r="J825" s="50"/>
      <c r="K825" s="50"/>
      <c r="L825" s="51" t="s">
        <v>23</v>
      </c>
      <c r="M825" s="76" t="s">
        <v>23</v>
      </c>
      <c r="N825" s="52" t="s">
        <v>259</v>
      </c>
      <c r="O825" s="136" t="s">
        <v>260</v>
      </c>
      <c r="P825" s="41" t="s">
        <v>261</v>
      </c>
    </row>
    <row r="826" spans="1:16">
      <c r="A826" s="44" t="s">
        <v>1632</v>
      </c>
      <c r="B826" s="45" t="s">
        <v>1633</v>
      </c>
      <c r="C826" s="46">
        <v>1</v>
      </c>
      <c r="D826" s="59" t="s">
        <v>1591</v>
      </c>
      <c r="E826" s="60" t="s">
        <v>1632</v>
      </c>
      <c r="F826" s="17">
        <v>49.99</v>
      </c>
      <c r="G826" s="126">
        <f t="shared" si="109"/>
        <v>0.2</v>
      </c>
      <c r="H826" s="61">
        <f t="shared" si="110"/>
        <v>39.992000000000004</v>
      </c>
      <c r="I826" s="50"/>
      <c r="J826" s="50"/>
      <c r="K826" s="50"/>
      <c r="L826" s="51" t="s">
        <v>23</v>
      </c>
      <c r="M826" s="76" t="s">
        <v>23</v>
      </c>
      <c r="N826" s="57" t="s">
        <v>259</v>
      </c>
      <c r="O826" s="135" t="s">
        <v>260</v>
      </c>
      <c r="P826" s="41" t="s">
        <v>261</v>
      </c>
    </row>
    <row r="827" spans="1:16">
      <c r="A827" s="44" t="s">
        <v>1634</v>
      </c>
      <c r="B827" s="45" t="s">
        <v>1635</v>
      </c>
      <c r="C827" s="46">
        <v>1</v>
      </c>
      <c r="D827" s="59" t="s">
        <v>1591</v>
      </c>
      <c r="E827" s="60" t="s">
        <v>1634</v>
      </c>
      <c r="F827" s="17">
        <v>49.99</v>
      </c>
      <c r="G827" s="126">
        <f t="shared" si="109"/>
        <v>0.2</v>
      </c>
      <c r="H827" s="61">
        <f t="shared" si="110"/>
        <v>39.992000000000004</v>
      </c>
      <c r="I827" s="50"/>
      <c r="J827" s="50"/>
      <c r="K827" s="50"/>
      <c r="L827" s="51" t="s">
        <v>23</v>
      </c>
      <c r="M827" s="76" t="s">
        <v>23</v>
      </c>
      <c r="N827" s="57" t="s">
        <v>259</v>
      </c>
      <c r="O827" s="135" t="s">
        <v>260</v>
      </c>
      <c r="P827" s="41" t="s">
        <v>261</v>
      </c>
    </row>
    <row r="828" spans="1:16">
      <c r="A828" s="44" t="s">
        <v>1636</v>
      </c>
      <c r="B828" s="45" t="s">
        <v>1637</v>
      </c>
      <c r="C828" s="46">
        <v>1</v>
      </c>
      <c r="D828" s="59" t="s">
        <v>1638</v>
      </c>
      <c r="E828" s="60" t="s">
        <v>1636</v>
      </c>
      <c r="F828" s="17">
        <v>49.95</v>
      </c>
      <c r="G828" s="126">
        <f t="shared" si="109"/>
        <v>0.2</v>
      </c>
      <c r="H828" s="61">
        <f t="shared" si="110"/>
        <v>39.96</v>
      </c>
      <c r="I828" s="50"/>
      <c r="J828" s="50"/>
      <c r="K828" s="50"/>
      <c r="L828" s="51" t="s">
        <v>23</v>
      </c>
      <c r="M828" s="76" t="s">
        <v>23</v>
      </c>
      <c r="N828" s="57" t="s">
        <v>259</v>
      </c>
      <c r="O828" s="135" t="s">
        <v>260</v>
      </c>
      <c r="P828" s="41" t="s">
        <v>261</v>
      </c>
    </row>
    <row r="829" spans="1:16">
      <c r="A829" s="44" t="s">
        <v>1639</v>
      </c>
      <c r="B829" s="45" t="s">
        <v>1640</v>
      </c>
      <c r="C829" s="46">
        <v>1</v>
      </c>
      <c r="D829" s="59" t="s">
        <v>1638</v>
      </c>
      <c r="E829" s="60" t="s">
        <v>1639</v>
      </c>
      <c r="F829" s="17">
        <v>49.95</v>
      </c>
      <c r="G829" s="126">
        <f t="shared" si="109"/>
        <v>0.2</v>
      </c>
      <c r="H829" s="61">
        <f t="shared" si="110"/>
        <v>39.96</v>
      </c>
      <c r="I829" s="50"/>
      <c r="J829" s="50"/>
      <c r="K829" s="50"/>
      <c r="L829" s="51" t="s">
        <v>23</v>
      </c>
      <c r="M829" s="76" t="s">
        <v>23</v>
      </c>
      <c r="N829" s="57" t="s">
        <v>259</v>
      </c>
      <c r="O829" s="135" t="s">
        <v>260</v>
      </c>
      <c r="P829" s="41" t="s">
        <v>261</v>
      </c>
    </row>
    <row r="830" spans="1:16">
      <c r="A830" s="44" t="s">
        <v>1641</v>
      </c>
      <c r="B830" s="45" t="s">
        <v>1642</v>
      </c>
      <c r="C830" s="46">
        <v>1</v>
      </c>
      <c r="D830" s="59" t="s">
        <v>1643</v>
      </c>
      <c r="E830" s="60" t="s">
        <v>1641</v>
      </c>
      <c r="F830" s="17">
        <v>44.99</v>
      </c>
      <c r="G830" s="126">
        <f t="shared" si="109"/>
        <v>0.2</v>
      </c>
      <c r="H830" s="61">
        <f t="shared" si="110"/>
        <v>35.992000000000004</v>
      </c>
      <c r="I830" s="50"/>
      <c r="J830" s="50"/>
      <c r="K830" s="50"/>
      <c r="L830" s="51" t="s">
        <v>23</v>
      </c>
      <c r="M830" s="76" t="s">
        <v>23</v>
      </c>
      <c r="N830" s="57" t="s">
        <v>259</v>
      </c>
      <c r="O830" s="135" t="s">
        <v>260</v>
      </c>
      <c r="P830" s="41" t="s">
        <v>261</v>
      </c>
    </row>
    <row r="831" spans="1:16">
      <c r="A831" s="44" t="s">
        <v>1644</v>
      </c>
      <c r="B831" s="45" t="s">
        <v>1645</v>
      </c>
      <c r="C831" s="46">
        <v>1</v>
      </c>
      <c r="D831" s="59" t="s">
        <v>1646</v>
      </c>
      <c r="E831" s="60" t="s">
        <v>1644</v>
      </c>
      <c r="F831" s="17">
        <v>83.33</v>
      </c>
      <c r="G831" s="126">
        <f t="shared" si="109"/>
        <v>0.2</v>
      </c>
      <c r="H831" s="61">
        <f t="shared" si="110"/>
        <v>66.664000000000001</v>
      </c>
      <c r="I831" s="50"/>
      <c r="J831" s="50"/>
      <c r="K831" s="50"/>
      <c r="L831" s="51" t="s">
        <v>23</v>
      </c>
      <c r="M831" s="76">
        <v>0.1</v>
      </c>
      <c r="N831" s="57" t="s">
        <v>259</v>
      </c>
      <c r="O831" s="135" t="s">
        <v>260</v>
      </c>
      <c r="P831" s="41" t="s">
        <v>261</v>
      </c>
    </row>
    <row r="832" spans="1:16">
      <c r="A832" s="44" t="s">
        <v>1647</v>
      </c>
      <c r="B832" s="45" t="s">
        <v>1648</v>
      </c>
      <c r="C832" s="46">
        <v>1</v>
      </c>
      <c r="D832" s="59" t="s">
        <v>300</v>
      </c>
      <c r="E832" s="60" t="s">
        <v>1647</v>
      </c>
      <c r="F832" s="17">
        <v>49.17</v>
      </c>
      <c r="G832" s="126">
        <f t="shared" si="109"/>
        <v>0.2</v>
      </c>
      <c r="H832" s="50">
        <f t="shared" si="110"/>
        <v>39.335999999999999</v>
      </c>
      <c r="I832" s="50"/>
      <c r="J832" s="50"/>
      <c r="K832" s="50"/>
      <c r="L832" s="51" t="s">
        <v>23</v>
      </c>
      <c r="M832" s="76" t="s">
        <v>23</v>
      </c>
      <c r="N832" s="57" t="s">
        <v>259</v>
      </c>
      <c r="O832" s="135" t="s">
        <v>260</v>
      </c>
      <c r="P832" s="41" t="s">
        <v>261</v>
      </c>
    </row>
    <row r="833" spans="1:16">
      <c r="A833" s="44" t="s">
        <v>1649</v>
      </c>
      <c r="B833" s="45" t="s">
        <v>1650</v>
      </c>
      <c r="C833" s="46">
        <v>1</v>
      </c>
      <c r="D833" s="47" t="s">
        <v>334</v>
      </c>
      <c r="E833" s="58" t="s">
        <v>1649</v>
      </c>
      <c r="F833" s="48">
        <v>20.83</v>
      </c>
      <c r="G833" s="126">
        <f t="shared" si="109"/>
        <v>0.2</v>
      </c>
      <c r="H833" s="50">
        <f t="shared" si="110"/>
        <v>16.663999999999998</v>
      </c>
      <c r="I833" s="50"/>
      <c r="J833" s="50"/>
      <c r="K833" s="50"/>
      <c r="L833" s="51" t="s">
        <v>23</v>
      </c>
      <c r="M833" s="76" t="s">
        <v>23</v>
      </c>
      <c r="N833" s="52" t="s">
        <v>259</v>
      </c>
      <c r="O833" s="136" t="s">
        <v>260</v>
      </c>
      <c r="P833" s="41" t="s">
        <v>261</v>
      </c>
    </row>
    <row r="834" spans="1:16">
      <c r="A834" s="44"/>
      <c r="B834" s="45"/>
      <c r="C834" s="46"/>
      <c r="D834" s="54"/>
      <c r="E834" s="58"/>
      <c r="F834" s="48"/>
      <c r="G834" s="123"/>
      <c r="H834" s="50"/>
      <c r="I834" s="50"/>
      <c r="J834" s="50"/>
      <c r="K834" s="50"/>
      <c r="L834" s="43"/>
      <c r="M834" s="76"/>
      <c r="N834" s="52"/>
      <c r="O834" s="135"/>
      <c r="P834" s="41"/>
    </row>
    <row r="835" spans="1:16">
      <c r="A835" s="44"/>
      <c r="B835" s="45"/>
      <c r="C835" s="46"/>
      <c r="D835" s="54"/>
      <c r="E835" s="58"/>
      <c r="F835" s="48"/>
      <c r="G835" s="123"/>
      <c r="H835" s="50"/>
      <c r="I835" s="50"/>
      <c r="J835" s="50"/>
      <c r="K835" s="50"/>
      <c r="L835" s="43"/>
      <c r="M835" s="76"/>
      <c r="N835" s="52"/>
      <c r="O835" s="135"/>
      <c r="P835" s="41"/>
    </row>
    <row r="836" spans="1:16">
      <c r="A836" s="44"/>
      <c r="B836" s="45"/>
      <c r="C836" s="46"/>
      <c r="D836" s="54"/>
      <c r="E836" s="58"/>
      <c r="F836" s="48"/>
      <c r="G836" s="123"/>
      <c r="H836" s="50"/>
      <c r="I836" s="50"/>
      <c r="J836" s="50"/>
      <c r="K836" s="50"/>
      <c r="L836" s="43"/>
      <c r="M836" s="76"/>
      <c r="N836" s="52"/>
      <c r="O836" s="135"/>
      <c r="P836" s="41"/>
    </row>
    <row r="837" spans="1:16">
      <c r="A837" s="44"/>
      <c r="B837" s="45"/>
      <c r="C837" s="46"/>
      <c r="D837" s="54"/>
      <c r="E837" s="58"/>
      <c r="F837" s="48"/>
      <c r="G837" s="123"/>
      <c r="H837" s="50"/>
      <c r="I837" s="50"/>
      <c r="J837" s="50"/>
      <c r="K837" s="50"/>
      <c r="L837" s="43"/>
      <c r="M837" s="76"/>
      <c r="N837" s="52"/>
      <c r="O837" s="135"/>
      <c r="P837" s="41"/>
    </row>
    <row r="838" spans="1:16" ht="14" customHeight="1">
      <c r="A838" s="44" t="s">
        <v>1651</v>
      </c>
      <c r="B838" s="45" t="s">
        <v>1652</v>
      </c>
      <c r="C838" s="46">
        <v>1</v>
      </c>
      <c r="D838" s="59" t="s">
        <v>21</v>
      </c>
      <c r="E838" s="60" t="s">
        <v>1651</v>
      </c>
      <c r="F838" s="17">
        <v>82.5</v>
      </c>
      <c r="G838" s="126">
        <f>rv_apple_acc_nodac</f>
        <v>0.02</v>
      </c>
      <c r="H838" s="61">
        <f t="shared" si="110"/>
        <v>80.849999999999994</v>
      </c>
      <c r="I838" s="50"/>
      <c r="J838" s="50"/>
      <c r="K838" s="50"/>
      <c r="L838" s="51" t="s">
        <v>23</v>
      </c>
      <c r="M838" s="76">
        <v>0.02</v>
      </c>
      <c r="N838" s="57" t="s">
        <v>259</v>
      </c>
      <c r="O838" s="135" t="s">
        <v>260</v>
      </c>
      <c r="P838" s="41" t="s">
        <v>261</v>
      </c>
    </row>
    <row r="839" spans="1:16">
      <c r="A839" s="44" t="s">
        <v>1653</v>
      </c>
      <c r="B839" s="45" t="s">
        <v>1654</v>
      </c>
      <c r="C839" s="46">
        <v>1</v>
      </c>
      <c r="D839" s="59" t="s">
        <v>21</v>
      </c>
      <c r="E839" s="60" t="s">
        <v>1653</v>
      </c>
      <c r="F839" s="17">
        <v>20.83</v>
      </c>
      <c r="G839" s="126">
        <f>rv_apple_acc_ipad</f>
        <v>0.1</v>
      </c>
      <c r="H839" s="61">
        <f t="shared" si="110"/>
        <v>18.747</v>
      </c>
      <c r="I839" s="50"/>
      <c r="J839" s="50"/>
      <c r="K839" s="50"/>
      <c r="L839" s="51" t="s">
        <v>23</v>
      </c>
      <c r="M839" s="76">
        <v>0.01</v>
      </c>
      <c r="N839" s="57" t="s">
        <v>259</v>
      </c>
      <c r="O839" s="135" t="s">
        <v>260</v>
      </c>
      <c r="P839" s="41" t="s">
        <v>261</v>
      </c>
    </row>
    <row r="840" spans="1:16">
      <c r="A840" s="44" t="s">
        <v>1655</v>
      </c>
      <c r="B840" s="45" t="s">
        <v>1656</v>
      </c>
      <c r="C840" s="46">
        <v>1</v>
      </c>
      <c r="D840" s="59" t="s">
        <v>1643</v>
      </c>
      <c r="E840" s="60" t="s">
        <v>1655</v>
      </c>
      <c r="F840" s="17">
        <v>49.99</v>
      </c>
      <c r="G840" s="126">
        <f>rv_20</f>
        <v>0.2</v>
      </c>
      <c r="H840" s="61">
        <f t="shared" si="110"/>
        <v>39.992000000000004</v>
      </c>
      <c r="I840" s="50"/>
      <c r="J840" s="50"/>
      <c r="K840" s="50"/>
      <c r="L840" s="51" t="s">
        <v>23</v>
      </c>
      <c r="M840" s="76" t="s">
        <v>23</v>
      </c>
      <c r="N840" s="57" t="s">
        <v>259</v>
      </c>
      <c r="O840" s="135" t="s">
        <v>260</v>
      </c>
      <c r="P840" s="41" t="s">
        <v>261</v>
      </c>
    </row>
    <row r="841" spans="1:16">
      <c r="A841" s="44" t="s">
        <v>1657</v>
      </c>
      <c r="B841" s="45" t="s">
        <v>1658</v>
      </c>
      <c r="C841" s="46">
        <v>1</v>
      </c>
      <c r="D841" s="59" t="s">
        <v>21</v>
      </c>
      <c r="E841" s="60" t="s">
        <v>1657</v>
      </c>
      <c r="F841" s="17">
        <v>149.16999999999999</v>
      </c>
      <c r="G841" s="126">
        <f>rv_apple_acc_nodac</f>
        <v>0.02</v>
      </c>
      <c r="H841" s="61">
        <f t="shared" si="110"/>
        <v>146.1866</v>
      </c>
      <c r="I841" s="50"/>
      <c r="J841" s="50"/>
      <c r="K841" s="50"/>
      <c r="L841" s="51" t="s">
        <v>23</v>
      </c>
      <c r="M841" s="76">
        <v>0.05</v>
      </c>
      <c r="N841" s="57" t="s">
        <v>259</v>
      </c>
      <c r="O841" s="135" t="s">
        <v>260</v>
      </c>
      <c r="P841" s="41" t="s">
        <v>261</v>
      </c>
    </row>
    <row r="842" spans="1:16">
      <c r="A842" s="44" t="s">
        <v>1659</v>
      </c>
      <c r="B842" s="45" t="s">
        <v>1660</v>
      </c>
      <c r="C842" s="46">
        <v>1</v>
      </c>
      <c r="D842" s="59" t="s">
        <v>21</v>
      </c>
      <c r="E842" s="60" t="s">
        <v>1659</v>
      </c>
      <c r="F842" s="17">
        <v>149.16999999999999</v>
      </c>
      <c r="G842" s="126">
        <f>rv_apple_acc_nodac</f>
        <v>0.02</v>
      </c>
      <c r="H842" s="61">
        <f t="shared" si="110"/>
        <v>146.1866</v>
      </c>
      <c r="I842" s="50"/>
      <c r="J842" s="50"/>
      <c r="K842" s="50"/>
      <c r="L842" s="51" t="s">
        <v>23</v>
      </c>
      <c r="M842" s="76">
        <v>0.05</v>
      </c>
      <c r="N842" s="57" t="s">
        <v>259</v>
      </c>
      <c r="O842" s="135" t="s">
        <v>260</v>
      </c>
      <c r="P842" s="41" t="s">
        <v>261</v>
      </c>
    </row>
    <row r="843" spans="1:16">
      <c r="A843" s="44" t="s">
        <v>1661</v>
      </c>
      <c r="B843" s="45" t="s">
        <v>1662</v>
      </c>
      <c r="C843" s="46">
        <v>1</v>
      </c>
      <c r="D843" s="59" t="s">
        <v>21</v>
      </c>
      <c r="E843" s="60" t="s">
        <v>1661</v>
      </c>
      <c r="F843" s="48">
        <v>65.83</v>
      </c>
      <c r="G843" s="126">
        <f>rv_apple_acc_ipad</f>
        <v>0.1</v>
      </c>
      <c r="H843" s="61">
        <f t="shared" si="110"/>
        <v>59.247</v>
      </c>
      <c r="I843" s="50"/>
      <c r="J843" s="50"/>
      <c r="K843" s="50"/>
      <c r="L843" s="51" t="s">
        <v>23</v>
      </c>
      <c r="M843" s="76" t="s">
        <v>23</v>
      </c>
      <c r="N843" s="57" t="s">
        <v>259</v>
      </c>
      <c r="O843" s="135" t="s">
        <v>260</v>
      </c>
      <c r="P843" s="41" t="s">
        <v>261</v>
      </c>
    </row>
    <row r="844" spans="1:16">
      <c r="A844" s="44" t="s">
        <v>1663</v>
      </c>
      <c r="B844" s="45" t="s">
        <v>1664</v>
      </c>
      <c r="C844" s="46">
        <v>1</v>
      </c>
      <c r="D844" s="59" t="s">
        <v>21</v>
      </c>
      <c r="E844" s="60" t="s">
        <v>1663</v>
      </c>
      <c r="F844" s="48">
        <v>65.83</v>
      </c>
      <c r="G844" s="126">
        <f>rv_apple_acc_ipad</f>
        <v>0.1</v>
      </c>
      <c r="H844" s="61">
        <f t="shared" si="110"/>
        <v>59.247</v>
      </c>
      <c r="I844" s="50"/>
      <c r="J844" s="50"/>
      <c r="K844" s="50"/>
      <c r="L844" s="51" t="s">
        <v>23</v>
      </c>
      <c r="M844" s="76" t="s">
        <v>23</v>
      </c>
      <c r="N844" s="57" t="s">
        <v>259</v>
      </c>
      <c r="O844" s="135" t="s">
        <v>260</v>
      </c>
      <c r="P844" s="41" t="s">
        <v>261</v>
      </c>
    </row>
    <row r="845" spans="1:16">
      <c r="A845" s="44" t="s">
        <v>1665</v>
      </c>
      <c r="B845" s="45" t="s">
        <v>1666</v>
      </c>
      <c r="C845" s="46">
        <v>1</v>
      </c>
      <c r="D845" s="59" t="s">
        <v>21</v>
      </c>
      <c r="E845" s="60" t="s">
        <v>1665</v>
      </c>
      <c r="F845" s="48">
        <v>65.83</v>
      </c>
      <c r="G845" s="126">
        <f>rv_apple_acc_ipad</f>
        <v>0.1</v>
      </c>
      <c r="H845" s="61">
        <f t="shared" si="110"/>
        <v>59.247</v>
      </c>
      <c r="I845" s="50"/>
      <c r="J845" s="50"/>
      <c r="K845" s="50"/>
      <c r="L845" s="51" t="s">
        <v>23</v>
      </c>
      <c r="M845" s="76" t="s">
        <v>23</v>
      </c>
      <c r="N845" s="57" t="s">
        <v>259</v>
      </c>
      <c r="O845" s="135" t="s">
        <v>260</v>
      </c>
      <c r="P845" s="41" t="s">
        <v>261</v>
      </c>
    </row>
    <row r="846" spans="1:16">
      <c r="A846" s="44" t="s">
        <v>1667</v>
      </c>
      <c r="B846" s="45" t="s">
        <v>1668</v>
      </c>
      <c r="C846" s="46">
        <v>1</v>
      </c>
      <c r="D846" s="59" t="s">
        <v>1638</v>
      </c>
      <c r="E846" s="60" t="s">
        <v>1667</v>
      </c>
      <c r="F846" s="48">
        <v>41.66</v>
      </c>
      <c r="G846" s="126">
        <f>rv_20</f>
        <v>0.2</v>
      </c>
      <c r="H846" s="61">
        <f t="shared" ref="H846:H856" si="111">F846-(F846*G846)</f>
        <v>33.327999999999996</v>
      </c>
      <c r="I846" s="50"/>
      <c r="J846" s="50"/>
      <c r="K846" s="50"/>
      <c r="L846" s="51" t="s">
        <v>23</v>
      </c>
      <c r="M846" s="76" t="s">
        <v>23</v>
      </c>
      <c r="N846" s="57" t="s">
        <v>259</v>
      </c>
      <c r="O846" s="135" t="s">
        <v>260</v>
      </c>
      <c r="P846" s="41" t="s">
        <v>261</v>
      </c>
    </row>
    <row r="847" spans="1:16">
      <c r="A847" s="44" t="s">
        <v>1669</v>
      </c>
      <c r="B847" s="45" t="s">
        <v>1670</v>
      </c>
      <c r="C847" s="46">
        <v>1</v>
      </c>
      <c r="D847" s="59" t="s">
        <v>1638</v>
      </c>
      <c r="E847" s="60" t="s">
        <v>1669</v>
      </c>
      <c r="F847" s="17">
        <v>41.66</v>
      </c>
      <c r="G847" s="126">
        <f>rv_20</f>
        <v>0.2</v>
      </c>
      <c r="H847" s="61">
        <f t="shared" si="111"/>
        <v>33.327999999999996</v>
      </c>
      <c r="I847" s="50"/>
      <c r="J847" s="50"/>
      <c r="K847" s="50"/>
      <c r="L847" s="51" t="s">
        <v>23</v>
      </c>
      <c r="M847" s="76" t="s">
        <v>23</v>
      </c>
      <c r="N847" s="57" t="s">
        <v>259</v>
      </c>
      <c r="O847" s="135" t="s">
        <v>260</v>
      </c>
      <c r="P847" s="41" t="s">
        <v>261</v>
      </c>
    </row>
    <row r="848" spans="1:16">
      <c r="A848" s="44" t="s">
        <v>1671</v>
      </c>
      <c r="B848" s="45" t="s">
        <v>1672</v>
      </c>
      <c r="C848" s="46">
        <v>1</v>
      </c>
      <c r="D848" s="47" t="s">
        <v>334</v>
      </c>
      <c r="E848" s="58" t="s">
        <v>1671</v>
      </c>
      <c r="F848" s="48">
        <v>24.99</v>
      </c>
      <c r="G848" s="126">
        <f>rv_20</f>
        <v>0.2</v>
      </c>
      <c r="H848" s="50">
        <f t="shared" si="111"/>
        <v>19.991999999999997</v>
      </c>
      <c r="I848" s="50"/>
      <c r="J848" s="50"/>
      <c r="K848" s="50"/>
      <c r="L848" s="51" t="s">
        <v>23</v>
      </c>
      <c r="M848" s="76" t="s">
        <v>23</v>
      </c>
      <c r="N848" s="52" t="s">
        <v>259</v>
      </c>
      <c r="O848" s="136" t="s">
        <v>260</v>
      </c>
      <c r="P848" s="41" t="s">
        <v>261</v>
      </c>
    </row>
    <row r="849" spans="1:16">
      <c r="A849" s="44" t="s">
        <v>1673</v>
      </c>
      <c r="B849" s="45" t="s">
        <v>1674</v>
      </c>
      <c r="C849" s="46">
        <v>1</v>
      </c>
      <c r="D849" s="59" t="s">
        <v>1646</v>
      </c>
      <c r="E849" s="60" t="s">
        <v>1673</v>
      </c>
      <c r="F849" s="17">
        <v>116.66</v>
      </c>
      <c r="G849" s="126">
        <f>rv_20</f>
        <v>0.2</v>
      </c>
      <c r="H849" s="61">
        <f t="shared" si="111"/>
        <v>93.328000000000003</v>
      </c>
      <c r="I849" s="50"/>
      <c r="J849" s="50"/>
      <c r="K849" s="50"/>
      <c r="L849" s="51" t="s">
        <v>23</v>
      </c>
      <c r="M849" s="76">
        <v>0.2</v>
      </c>
      <c r="N849" s="57" t="s">
        <v>259</v>
      </c>
      <c r="O849" s="135" t="s">
        <v>260</v>
      </c>
      <c r="P849" s="41" t="s">
        <v>261</v>
      </c>
    </row>
    <row r="850" spans="1:16">
      <c r="A850" s="44" t="s">
        <v>1675</v>
      </c>
      <c r="B850" s="45" t="s">
        <v>1676</v>
      </c>
      <c r="C850" s="46">
        <v>1</v>
      </c>
      <c r="D850" s="59" t="s">
        <v>1677</v>
      </c>
      <c r="E850" s="60" t="s">
        <v>1675</v>
      </c>
      <c r="F850" s="17">
        <v>121</v>
      </c>
      <c r="G850" s="126">
        <f>rv_10</f>
        <v>0.1</v>
      </c>
      <c r="H850" s="61">
        <f t="shared" si="111"/>
        <v>108.9</v>
      </c>
      <c r="I850" s="50"/>
      <c r="J850" s="50"/>
      <c r="K850" s="50"/>
      <c r="L850" s="51" t="s">
        <v>23</v>
      </c>
      <c r="M850" s="76">
        <v>0.2</v>
      </c>
      <c r="N850" s="57" t="s">
        <v>259</v>
      </c>
      <c r="O850" s="135" t="s">
        <v>260</v>
      </c>
      <c r="P850" s="41" t="s">
        <v>261</v>
      </c>
    </row>
    <row r="851" spans="1:16">
      <c r="A851" s="44" t="s">
        <v>1678</v>
      </c>
      <c r="B851" s="45" t="s">
        <v>1679</v>
      </c>
      <c r="C851" s="46">
        <v>1</v>
      </c>
      <c r="D851" s="54" t="s">
        <v>1591</v>
      </c>
      <c r="E851" s="58" t="s">
        <v>1678</v>
      </c>
      <c r="F851" s="48">
        <v>51.99</v>
      </c>
      <c r="G851" s="123">
        <f t="shared" ref="G851:G858" si="112">rv_20</f>
        <v>0.2</v>
      </c>
      <c r="H851" s="50">
        <f t="shared" si="111"/>
        <v>41.591999999999999</v>
      </c>
      <c r="I851" s="50"/>
      <c r="J851" s="50"/>
      <c r="K851" s="50"/>
      <c r="L851" s="43" t="s">
        <v>23</v>
      </c>
      <c r="M851" s="76" t="s">
        <v>23</v>
      </c>
      <c r="N851" s="52" t="s">
        <v>259</v>
      </c>
      <c r="O851" s="135" t="s">
        <v>260</v>
      </c>
      <c r="P851" s="41" t="s">
        <v>261</v>
      </c>
    </row>
    <row r="852" spans="1:16">
      <c r="A852" s="44" t="s">
        <v>1680</v>
      </c>
      <c r="B852" s="45" t="s">
        <v>1681</v>
      </c>
      <c r="C852" s="46">
        <v>1</v>
      </c>
      <c r="D852" s="59" t="s">
        <v>1591</v>
      </c>
      <c r="E852" s="60" t="s">
        <v>1680</v>
      </c>
      <c r="F852" s="160">
        <v>51.99</v>
      </c>
      <c r="G852" s="126">
        <f t="shared" si="112"/>
        <v>0.2</v>
      </c>
      <c r="H852" s="61">
        <f t="shared" si="111"/>
        <v>41.591999999999999</v>
      </c>
      <c r="I852" s="50"/>
      <c r="J852" s="50"/>
      <c r="K852" s="50"/>
      <c r="L852" s="51" t="s">
        <v>23</v>
      </c>
      <c r="M852" s="76" t="s">
        <v>23</v>
      </c>
      <c r="N852" s="57" t="s">
        <v>259</v>
      </c>
      <c r="O852" s="135" t="s">
        <v>260</v>
      </c>
      <c r="P852" s="41" t="s">
        <v>261</v>
      </c>
    </row>
    <row r="853" spans="1:16">
      <c r="A853" s="44" t="s">
        <v>1682</v>
      </c>
      <c r="B853" s="45" t="s">
        <v>1683</v>
      </c>
      <c r="C853" s="46">
        <v>1</v>
      </c>
      <c r="D853" s="59" t="s">
        <v>1638</v>
      </c>
      <c r="E853" s="60" t="s">
        <v>1682</v>
      </c>
      <c r="F853" s="17">
        <v>66.66</v>
      </c>
      <c r="G853" s="126">
        <f t="shared" si="112"/>
        <v>0.2</v>
      </c>
      <c r="H853" s="61">
        <f t="shared" si="111"/>
        <v>53.327999999999996</v>
      </c>
      <c r="I853" s="50"/>
      <c r="J853" s="50"/>
      <c r="K853" s="50"/>
      <c r="L853" s="51" t="s">
        <v>23</v>
      </c>
      <c r="M853" s="76" t="s">
        <v>23</v>
      </c>
      <c r="N853" s="57" t="s">
        <v>259</v>
      </c>
      <c r="O853" s="135" t="s">
        <v>260</v>
      </c>
      <c r="P853" s="41" t="s">
        <v>261</v>
      </c>
    </row>
    <row r="854" spans="1:16">
      <c r="A854" s="44"/>
      <c r="B854" s="45"/>
      <c r="C854" s="46"/>
      <c r="D854" s="54"/>
      <c r="E854" s="58"/>
      <c r="F854" s="48"/>
      <c r="G854" s="123"/>
      <c r="H854" s="50"/>
      <c r="I854" s="50"/>
      <c r="J854" s="50"/>
      <c r="K854" s="50"/>
      <c r="L854" s="43"/>
      <c r="M854" s="76"/>
      <c r="N854" s="52"/>
      <c r="O854" s="135"/>
      <c r="P854" s="41"/>
    </row>
    <row r="855" spans="1:16">
      <c r="A855" s="44" t="s">
        <v>1684</v>
      </c>
      <c r="B855" s="45" t="s">
        <v>1685</v>
      </c>
      <c r="C855" s="46">
        <v>1</v>
      </c>
      <c r="D855" s="59" t="s">
        <v>1643</v>
      </c>
      <c r="E855" s="60" t="s">
        <v>1684</v>
      </c>
      <c r="F855" s="17">
        <v>59.99</v>
      </c>
      <c r="G855" s="126">
        <f t="shared" si="112"/>
        <v>0.2</v>
      </c>
      <c r="H855" s="61">
        <f t="shared" si="111"/>
        <v>47.992000000000004</v>
      </c>
      <c r="I855" s="50"/>
      <c r="J855" s="50"/>
      <c r="K855" s="50"/>
      <c r="L855" s="51" t="s">
        <v>23</v>
      </c>
      <c r="M855" s="76" t="s">
        <v>23</v>
      </c>
      <c r="N855" s="57" t="s">
        <v>259</v>
      </c>
      <c r="O855" s="135" t="s">
        <v>260</v>
      </c>
      <c r="P855" s="41" t="s">
        <v>261</v>
      </c>
    </row>
    <row r="856" spans="1:16">
      <c r="A856" s="44" t="s">
        <v>1686</v>
      </c>
      <c r="B856" s="45" t="s">
        <v>1687</v>
      </c>
      <c r="C856" s="46">
        <v>1</v>
      </c>
      <c r="D856" s="59" t="s">
        <v>334</v>
      </c>
      <c r="E856" s="60" t="s">
        <v>1686</v>
      </c>
      <c r="F856" s="17">
        <v>29.16</v>
      </c>
      <c r="G856" s="126">
        <f t="shared" si="112"/>
        <v>0.2</v>
      </c>
      <c r="H856" s="61">
        <f t="shared" si="111"/>
        <v>23.327999999999999</v>
      </c>
      <c r="I856" s="50"/>
      <c r="J856" s="50"/>
      <c r="K856" s="50"/>
      <c r="L856" s="51" t="s">
        <v>23</v>
      </c>
      <c r="M856" s="76" t="s">
        <v>23</v>
      </c>
      <c r="N856" s="57" t="s">
        <v>259</v>
      </c>
      <c r="O856" s="135" t="s">
        <v>260</v>
      </c>
      <c r="P856" s="41" t="s">
        <v>261</v>
      </c>
    </row>
    <row r="857" spans="1:16">
      <c r="A857" s="44" t="s">
        <v>1688</v>
      </c>
      <c r="B857" s="45" t="s">
        <v>1689</v>
      </c>
      <c r="C857" s="46">
        <v>1</v>
      </c>
      <c r="D857" s="59" t="s">
        <v>1690</v>
      </c>
      <c r="E857" s="60" t="s">
        <v>1688</v>
      </c>
      <c r="F857" s="17">
        <v>53.6</v>
      </c>
      <c r="G857" s="126">
        <f t="shared" si="112"/>
        <v>0.2</v>
      </c>
      <c r="H857" s="61">
        <f t="shared" ref="H857:H933" si="113">F857-(F857*G857)</f>
        <v>42.88</v>
      </c>
      <c r="I857" s="50"/>
      <c r="J857" s="50"/>
      <c r="K857" s="50"/>
      <c r="L857" s="51">
        <v>1.6</v>
      </c>
      <c r="M857" s="76">
        <v>0.02</v>
      </c>
      <c r="N857" s="57" t="s">
        <v>259</v>
      </c>
      <c r="O857" s="135" t="s">
        <v>260</v>
      </c>
      <c r="P857" s="41" t="s">
        <v>372</v>
      </c>
    </row>
    <row r="858" spans="1:16">
      <c r="A858" s="44" t="s">
        <v>1691</v>
      </c>
      <c r="B858" s="45" t="s">
        <v>1692</v>
      </c>
      <c r="C858" s="46">
        <v>1</v>
      </c>
      <c r="D858" s="59" t="s">
        <v>1690</v>
      </c>
      <c r="E858" s="60" t="s">
        <v>1691</v>
      </c>
      <c r="F858" s="17">
        <v>71.12</v>
      </c>
      <c r="G858" s="126">
        <f t="shared" si="112"/>
        <v>0.2</v>
      </c>
      <c r="H858" s="61">
        <f t="shared" si="113"/>
        <v>56.896000000000001</v>
      </c>
      <c r="I858" s="50"/>
      <c r="J858" s="50"/>
      <c r="K858" s="50"/>
      <c r="L858" s="51">
        <v>3.2</v>
      </c>
      <c r="M858" s="76">
        <v>0.02</v>
      </c>
      <c r="N858" s="57" t="s">
        <v>259</v>
      </c>
      <c r="O858" s="135" t="s">
        <v>260</v>
      </c>
      <c r="P858" s="41" t="s">
        <v>372</v>
      </c>
    </row>
    <row r="859" spans="1:16">
      <c r="A859" s="44" t="s">
        <v>1693</v>
      </c>
      <c r="B859" s="45" t="s">
        <v>1694</v>
      </c>
      <c r="C859" s="46">
        <v>1</v>
      </c>
      <c r="D859" s="59" t="s">
        <v>1695</v>
      </c>
      <c r="E859" s="60" t="s">
        <v>1693</v>
      </c>
      <c r="F859" s="17">
        <v>1470</v>
      </c>
      <c r="G859" s="126">
        <f t="shared" ref="G859:G867" si="114">rv_10</f>
        <v>0.1</v>
      </c>
      <c r="H859" s="61">
        <f t="shared" si="113"/>
        <v>1323</v>
      </c>
      <c r="I859" s="50"/>
      <c r="J859" s="50"/>
      <c r="K859" s="50"/>
      <c r="L859" s="51" t="s">
        <v>23</v>
      </c>
      <c r="M859" s="76">
        <v>4.17</v>
      </c>
      <c r="N859" s="57" t="s">
        <v>259</v>
      </c>
      <c r="O859" s="135" t="s">
        <v>260</v>
      </c>
      <c r="P859" s="41" t="s">
        <v>261</v>
      </c>
    </row>
    <row r="860" spans="1:16">
      <c r="A860" s="44" t="s">
        <v>1696</v>
      </c>
      <c r="B860" s="45" t="s">
        <v>1697</v>
      </c>
      <c r="C860" s="46">
        <v>1</v>
      </c>
      <c r="D860" s="59" t="s">
        <v>1695</v>
      </c>
      <c r="E860" s="60" t="s">
        <v>1696</v>
      </c>
      <c r="F860" s="17">
        <v>1780</v>
      </c>
      <c r="G860" s="126">
        <f t="shared" si="114"/>
        <v>0.1</v>
      </c>
      <c r="H860" s="61">
        <f t="shared" si="113"/>
        <v>1602</v>
      </c>
      <c r="I860" s="50"/>
      <c r="J860" s="50"/>
      <c r="K860" s="50"/>
      <c r="L860" s="51" t="s">
        <v>23</v>
      </c>
      <c r="M860" s="76">
        <v>4.17</v>
      </c>
      <c r="N860" s="57" t="s">
        <v>259</v>
      </c>
      <c r="O860" s="135" t="s">
        <v>260</v>
      </c>
      <c r="P860" s="41" t="s">
        <v>261</v>
      </c>
    </row>
    <row r="861" spans="1:16">
      <c r="A861" s="44" t="s">
        <v>1698</v>
      </c>
      <c r="B861" s="45" t="s">
        <v>1699</v>
      </c>
      <c r="C861" s="46">
        <v>1</v>
      </c>
      <c r="D861" s="59" t="s">
        <v>1695</v>
      </c>
      <c r="E861" s="60" t="s">
        <v>1698</v>
      </c>
      <c r="F861" s="17">
        <v>1850</v>
      </c>
      <c r="G861" s="126">
        <f t="shared" si="114"/>
        <v>0.1</v>
      </c>
      <c r="H861" s="61">
        <f t="shared" si="113"/>
        <v>1665</v>
      </c>
      <c r="I861" s="50"/>
      <c r="J861" s="50"/>
      <c r="K861" s="50"/>
      <c r="L861" s="51" t="s">
        <v>23</v>
      </c>
      <c r="M861" s="76">
        <v>4.17</v>
      </c>
      <c r="N861" s="57" t="s">
        <v>259</v>
      </c>
      <c r="O861" s="135" t="s">
        <v>260</v>
      </c>
      <c r="P861" s="41" t="s">
        <v>261</v>
      </c>
    </row>
    <row r="862" spans="1:16">
      <c r="A862" s="44" t="s">
        <v>1700</v>
      </c>
      <c r="B862" s="45" t="s">
        <v>1701</v>
      </c>
      <c r="C862" s="46">
        <v>1</v>
      </c>
      <c r="D862" s="54" t="s">
        <v>1702</v>
      </c>
      <c r="E862" s="58" t="s">
        <v>1700</v>
      </c>
      <c r="F862" s="48">
        <v>1209</v>
      </c>
      <c r="G862" s="123">
        <f t="shared" si="114"/>
        <v>0.1</v>
      </c>
      <c r="H862" s="50">
        <f t="shared" si="113"/>
        <v>1088.0999999999999</v>
      </c>
      <c r="I862" s="50"/>
      <c r="J862" s="50"/>
      <c r="K862" s="50"/>
      <c r="L862" s="43" t="s">
        <v>23</v>
      </c>
      <c r="M862" s="76">
        <v>4.17</v>
      </c>
      <c r="N862" s="52" t="s">
        <v>259</v>
      </c>
      <c r="O862" s="135" t="s">
        <v>260</v>
      </c>
      <c r="P862" s="41" t="s">
        <v>261</v>
      </c>
    </row>
    <row r="863" spans="1:16">
      <c r="A863" s="44" t="s">
        <v>1703</v>
      </c>
      <c r="B863" s="45" t="s">
        <v>1704</v>
      </c>
      <c r="C863" s="46">
        <v>1</v>
      </c>
      <c r="D863" s="59" t="s">
        <v>1702</v>
      </c>
      <c r="E863" s="60" t="s">
        <v>1703</v>
      </c>
      <c r="F863" s="17">
        <v>2019</v>
      </c>
      <c r="G863" s="126">
        <f t="shared" si="114"/>
        <v>0.1</v>
      </c>
      <c r="H863" s="61">
        <f t="shared" si="113"/>
        <v>1817.1</v>
      </c>
      <c r="I863" s="50"/>
      <c r="J863" s="50"/>
      <c r="K863" s="50"/>
      <c r="L863" s="51" t="s">
        <v>23</v>
      </c>
      <c r="M863" s="76">
        <v>4.17</v>
      </c>
      <c r="N863" s="57" t="s">
        <v>259</v>
      </c>
      <c r="O863" s="135" t="s">
        <v>260</v>
      </c>
      <c r="P863" s="41" t="s">
        <v>261</v>
      </c>
    </row>
    <row r="864" spans="1:16">
      <c r="A864" s="44" t="s">
        <v>1705</v>
      </c>
      <c r="B864" s="45" t="s">
        <v>1706</v>
      </c>
      <c r="C864" s="46">
        <v>1</v>
      </c>
      <c r="D864" s="59" t="s">
        <v>1695</v>
      </c>
      <c r="E864" s="60" t="s">
        <v>1705</v>
      </c>
      <c r="F864" s="17">
        <v>2030</v>
      </c>
      <c r="G864" s="126">
        <f t="shared" si="114"/>
        <v>0.1</v>
      </c>
      <c r="H864" s="61">
        <f t="shared" si="113"/>
        <v>1827</v>
      </c>
      <c r="I864" s="50"/>
      <c r="J864" s="50"/>
      <c r="K864" s="50"/>
      <c r="L864" s="51" t="s">
        <v>23</v>
      </c>
      <c r="M864" s="76">
        <v>4.17</v>
      </c>
      <c r="N864" s="57" t="s">
        <v>259</v>
      </c>
      <c r="O864" s="135" t="s">
        <v>260</v>
      </c>
      <c r="P864" s="41" t="s">
        <v>261</v>
      </c>
    </row>
    <row r="865" spans="1:16">
      <c r="A865" s="44" t="s">
        <v>1707</v>
      </c>
      <c r="B865" s="45" t="s">
        <v>1708</v>
      </c>
      <c r="C865" s="46">
        <v>1</v>
      </c>
      <c r="D865" s="59" t="s">
        <v>1695</v>
      </c>
      <c r="E865" s="60" t="s">
        <v>1707</v>
      </c>
      <c r="F865" s="17">
        <v>2900</v>
      </c>
      <c r="G865" s="126">
        <f t="shared" si="114"/>
        <v>0.1</v>
      </c>
      <c r="H865" s="61">
        <f t="shared" si="113"/>
        <v>2610</v>
      </c>
      <c r="I865" s="50"/>
      <c r="J865" s="50"/>
      <c r="K865" s="50"/>
      <c r="L865" s="51" t="s">
        <v>23</v>
      </c>
      <c r="M865" s="76">
        <v>4.17</v>
      </c>
      <c r="N865" s="57" t="s">
        <v>259</v>
      </c>
      <c r="O865" s="135" t="s">
        <v>260</v>
      </c>
      <c r="P865" s="41" t="s">
        <v>261</v>
      </c>
    </row>
    <row r="866" spans="1:16">
      <c r="A866" s="44" t="s">
        <v>1709</v>
      </c>
      <c r="B866" s="45" t="s">
        <v>1710</v>
      </c>
      <c r="C866" s="46">
        <v>1</v>
      </c>
      <c r="D866" s="59" t="s">
        <v>1695</v>
      </c>
      <c r="E866" s="60" t="s">
        <v>1709</v>
      </c>
      <c r="F866" s="17">
        <v>3100</v>
      </c>
      <c r="G866" s="126">
        <f t="shared" si="114"/>
        <v>0.1</v>
      </c>
      <c r="H866" s="61">
        <f t="shared" si="113"/>
        <v>2790</v>
      </c>
      <c r="I866" s="50"/>
      <c r="J866" s="50"/>
      <c r="K866" s="50"/>
      <c r="L866" s="51" t="s">
        <v>23</v>
      </c>
      <c r="M866" s="76">
        <v>4.17</v>
      </c>
      <c r="N866" s="57" t="s">
        <v>259</v>
      </c>
      <c r="O866" s="135" t="s">
        <v>260</v>
      </c>
      <c r="P866" s="41" t="s">
        <v>261</v>
      </c>
    </row>
    <row r="867" spans="1:16">
      <c r="A867" s="44" t="s">
        <v>1711</v>
      </c>
      <c r="B867" s="45" t="s">
        <v>1712</v>
      </c>
      <c r="C867" s="46">
        <v>1</v>
      </c>
      <c r="D867" s="59" t="s">
        <v>1702</v>
      </c>
      <c r="E867" s="60" t="s">
        <v>1711</v>
      </c>
      <c r="F867" s="17">
        <v>3399</v>
      </c>
      <c r="G867" s="126">
        <f t="shared" si="114"/>
        <v>0.1</v>
      </c>
      <c r="H867" s="61">
        <f t="shared" si="113"/>
        <v>3059.1</v>
      </c>
      <c r="I867" s="50"/>
      <c r="J867" s="50"/>
      <c r="K867" s="50"/>
      <c r="L867" s="51" t="s">
        <v>23</v>
      </c>
      <c r="M867" s="76">
        <v>4.17</v>
      </c>
      <c r="N867" s="57" t="s">
        <v>259</v>
      </c>
      <c r="O867" s="135" t="s">
        <v>260</v>
      </c>
      <c r="P867" s="41" t="s">
        <v>261</v>
      </c>
    </row>
    <row r="868" spans="1:16">
      <c r="A868" s="44" t="s">
        <v>1713</v>
      </c>
      <c r="B868" s="45" t="s">
        <v>1714</v>
      </c>
      <c r="C868" s="46">
        <v>1</v>
      </c>
      <c r="D868" s="59" t="s">
        <v>1572</v>
      </c>
      <c r="E868" s="60" t="s">
        <v>1715</v>
      </c>
      <c r="F868" s="17">
        <v>2690</v>
      </c>
      <c r="G868" s="126">
        <f t="shared" ref="G868:G884" si="115">rv_3</f>
        <v>0.03</v>
      </c>
      <c r="H868" s="61">
        <f t="shared" si="113"/>
        <v>2609.3000000000002</v>
      </c>
      <c r="I868" s="50"/>
      <c r="J868" s="50"/>
      <c r="K868" s="50"/>
      <c r="L868" s="51" t="s">
        <v>23</v>
      </c>
      <c r="M868" s="76">
        <v>4.17</v>
      </c>
      <c r="N868" s="57" t="s">
        <v>259</v>
      </c>
      <c r="O868" s="135" t="s">
        <v>260</v>
      </c>
      <c r="P868" s="41" t="s">
        <v>261</v>
      </c>
    </row>
    <row r="869" spans="1:16">
      <c r="A869" s="44" t="s">
        <v>1716</v>
      </c>
      <c r="B869" s="45" t="s">
        <v>1717</v>
      </c>
      <c r="C869" s="46">
        <v>1</v>
      </c>
      <c r="D869" s="59" t="s">
        <v>1572</v>
      </c>
      <c r="E869" s="60" t="s">
        <v>1716</v>
      </c>
      <c r="F869" s="160">
        <v>112.5</v>
      </c>
      <c r="G869" s="126">
        <f t="shared" si="115"/>
        <v>0.03</v>
      </c>
      <c r="H869" s="61">
        <f t="shared" si="113"/>
        <v>109.125</v>
      </c>
      <c r="I869" s="50"/>
      <c r="J869" s="50"/>
      <c r="K869" s="50"/>
      <c r="L869" s="51" t="s">
        <v>23</v>
      </c>
      <c r="M869" s="76">
        <v>0.3</v>
      </c>
      <c r="N869" s="57" t="s">
        <v>259</v>
      </c>
      <c r="O869" s="135" t="s">
        <v>260</v>
      </c>
      <c r="P869" s="41" t="s">
        <v>261</v>
      </c>
    </row>
    <row r="870" spans="1:16">
      <c r="A870" s="44" t="s">
        <v>1718</v>
      </c>
      <c r="B870" s="45" t="s">
        <v>1719</v>
      </c>
      <c r="C870" s="46">
        <v>1</v>
      </c>
      <c r="D870" s="59" t="s">
        <v>1572</v>
      </c>
      <c r="E870" s="60" t="s">
        <v>1718</v>
      </c>
      <c r="F870" s="17">
        <v>200</v>
      </c>
      <c r="G870" s="126">
        <f t="shared" si="115"/>
        <v>0.03</v>
      </c>
      <c r="H870" s="61">
        <f t="shared" si="113"/>
        <v>194</v>
      </c>
      <c r="I870" s="50"/>
      <c r="J870" s="50"/>
      <c r="K870" s="50"/>
      <c r="L870" s="51" t="s">
        <v>23</v>
      </c>
      <c r="M870" s="76" t="s">
        <v>23</v>
      </c>
      <c r="N870" s="57" t="s">
        <v>259</v>
      </c>
      <c r="O870" s="135" t="s">
        <v>260</v>
      </c>
      <c r="P870" s="41" t="s">
        <v>261</v>
      </c>
    </row>
    <row r="871" spans="1:16">
      <c r="A871" s="44" t="s">
        <v>1720</v>
      </c>
      <c r="B871" s="45" t="s">
        <v>1721</v>
      </c>
      <c r="C871" s="46">
        <v>1</v>
      </c>
      <c r="D871" s="59" t="s">
        <v>1572</v>
      </c>
      <c r="E871" s="60" t="s">
        <v>1720</v>
      </c>
      <c r="F871" s="17">
        <v>40</v>
      </c>
      <c r="G871" s="126">
        <f t="shared" si="115"/>
        <v>0.03</v>
      </c>
      <c r="H871" s="61">
        <f t="shared" si="113"/>
        <v>38.799999999999997</v>
      </c>
      <c r="I871" s="50"/>
      <c r="J871" s="50"/>
      <c r="K871" s="50"/>
      <c r="L871" s="51" t="s">
        <v>23</v>
      </c>
      <c r="M871" s="76" t="s">
        <v>23</v>
      </c>
      <c r="N871" s="57" t="s">
        <v>259</v>
      </c>
      <c r="O871" s="135" t="s">
        <v>260</v>
      </c>
      <c r="P871" s="41" t="s">
        <v>261</v>
      </c>
    </row>
    <row r="872" spans="1:16">
      <c r="A872" s="44" t="s">
        <v>1722</v>
      </c>
      <c r="B872" s="45" t="s">
        <v>1723</v>
      </c>
      <c r="C872" s="46">
        <v>1</v>
      </c>
      <c r="D872" s="54" t="s">
        <v>1572</v>
      </c>
      <c r="E872" s="58" t="s">
        <v>1724</v>
      </c>
      <c r="F872" s="48">
        <v>180</v>
      </c>
      <c r="G872" s="123">
        <f t="shared" si="115"/>
        <v>0.03</v>
      </c>
      <c r="H872" s="50">
        <f t="shared" si="113"/>
        <v>174.6</v>
      </c>
      <c r="I872" s="50"/>
      <c r="J872" s="50"/>
      <c r="K872" s="50"/>
      <c r="L872" s="43" t="s">
        <v>23</v>
      </c>
      <c r="M872" s="76" t="s">
        <v>23</v>
      </c>
      <c r="N872" s="52" t="s">
        <v>259</v>
      </c>
      <c r="O872" s="135" t="s">
        <v>260</v>
      </c>
      <c r="P872" s="41" t="s">
        <v>261</v>
      </c>
    </row>
    <row r="873" spans="1:16">
      <c r="A873" s="44" t="s">
        <v>1725</v>
      </c>
      <c r="B873" s="45" t="s">
        <v>1726</v>
      </c>
      <c r="C873" s="46">
        <v>1</v>
      </c>
      <c r="D873" s="54" t="s">
        <v>1572</v>
      </c>
      <c r="E873" s="58" t="s">
        <v>1727</v>
      </c>
      <c r="F873" s="48">
        <v>198</v>
      </c>
      <c r="G873" s="123">
        <f t="shared" si="115"/>
        <v>0.03</v>
      </c>
      <c r="H873" s="50">
        <f t="shared" si="113"/>
        <v>192.06</v>
      </c>
      <c r="I873" s="50"/>
      <c r="J873" s="50"/>
      <c r="K873" s="50"/>
      <c r="L873" s="43" t="s">
        <v>23</v>
      </c>
      <c r="M873" s="76" t="s">
        <v>23</v>
      </c>
      <c r="N873" s="52" t="s">
        <v>259</v>
      </c>
      <c r="O873" s="135" t="s">
        <v>260</v>
      </c>
      <c r="P873" s="41" t="s">
        <v>261</v>
      </c>
    </row>
    <row r="874" spans="1:16">
      <c r="A874" s="44" t="s">
        <v>1728</v>
      </c>
      <c r="B874" s="45" t="s">
        <v>1729</v>
      </c>
      <c r="C874" s="46">
        <v>1</v>
      </c>
      <c r="D874" s="59" t="s">
        <v>1572</v>
      </c>
      <c r="E874" s="60" t="s">
        <v>1730</v>
      </c>
      <c r="F874" s="17">
        <v>3190</v>
      </c>
      <c r="G874" s="126">
        <f t="shared" si="115"/>
        <v>0.03</v>
      </c>
      <c r="H874" s="61">
        <f t="shared" ref="H874:H899" si="116">F874-(F874*G874)</f>
        <v>3094.3</v>
      </c>
      <c r="I874" s="50"/>
      <c r="J874" s="50"/>
      <c r="K874" s="50"/>
      <c r="L874" s="51" t="s">
        <v>23</v>
      </c>
      <c r="M874" s="76">
        <v>4.17</v>
      </c>
      <c r="N874" s="57" t="s">
        <v>259</v>
      </c>
      <c r="O874" s="135" t="s">
        <v>260</v>
      </c>
      <c r="P874" s="41" t="s">
        <v>261</v>
      </c>
    </row>
    <row r="875" spans="1:16">
      <c r="A875" s="44" t="s">
        <v>1731</v>
      </c>
      <c r="B875" s="45" t="s">
        <v>1732</v>
      </c>
      <c r="C875" s="46">
        <v>1</v>
      </c>
      <c r="D875" s="59" t="s">
        <v>1572</v>
      </c>
      <c r="E875" s="60" t="s">
        <v>1731</v>
      </c>
      <c r="F875" s="17">
        <v>240</v>
      </c>
      <c r="G875" s="126">
        <f t="shared" si="115"/>
        <v>0.03</v>
      </c>
      <c r="H875" s="61">
        <f t="shared" si="116"/>
        <v>232.8</v>
      </c>
      <c r="I875" s="50"/>
      <c r="J875" s="50"/>
      <c r="K875" s="50"/>
      <c r="L875" s="51" t="s">
        <v>23</v>
      </c>
      <c r="M875" s="76">
        <v>0.6</v>
      </c>
      <c r="N875" s="57" t="s">
        <v>259</v>
      </c>
      <c r="O875" s="135" t="s">
        <v>260</v>
      </c>
      <c r="P875" s="41" t="s">
        <v>261</v>
      </c>
    </row>
    <row r="876" spans="1:16">
      <c r="A876" s="44" t="s">
        <v>1733</v>
      </c>
      <c r="B876" s="45" t="s">
        <v>1719</v>
      </c>
      <c r="C876" s="46">
        <v>1</v>
      </c>
      <c r="D876" s="59" t="s">
        <v>1572</v>
      </c>
      <c r="E876" s="60" t="s">
        <v>1733</v>
      </c>
      <c r="F876" s="17">
        <v>300</v>
      </c>
      <c r="G876" s="126">
        <f t="shared" si="115"/>
        <v>0.03</v>
      </c>
      <c r="H876" s="61">
        <f t="shared" si="116"/>
        <v>291</v>
      </c>
      <c r="I876" s="50"/>
      <c r="J876" s="50"/>
      <c r="K876" s="50"/>
      <c r="L876" s="51" t="s">
        <v>23</v>
      </c>
      <c r="M876" s="76" t="s">
        <v>23</v>
      </c>
      <c r="N876" s="57" t="s">
        <v>259</v>
      </c>
      <c r="O876" s="135" t="s">
        <v>260</v>
      </c>
      <c r="P876" s="41" t="s">
        <v>261</v>
      </c>
    </row>
    <row r="877" spans="1:16">
      <c r="A877" s="44" t="s">
        <v>1734</v>
      </c>
      <c r="B877" s="45" t="s">
        <v>1721</v>
      </c>
      <c r="C877" s="46">
        <v>1</v>
      </c>
      <c r="D877" s="59" t="s">
        <v>1572</v>
      </c>
      <c r="E877" s="60" t="s">
        <v>1734</v>
      </c>
      <c r="F877" s="17">
        <v>80</v>
      </c>
      <c r="G877" s="126">
        <f t="shared" si="115"/>
        <v>0.03</v>
      </c>
      <c r="H877" s="61">
        <f t="shared" si="116"/>
        <v>77.599999999999994</v>
      </c>
      <c r="I877" s="50"/>
      <c r="J877" s="50"/>
      <c r="K877" s="50"/>
      <c r="L877" s="51" t="s">
        <v>23</v>
      </c>
      <c r="M877" s="76" t="s">
        <v>23</v>
      </c>
      <c r="N877" s="57" t="s">
        <v>259</v>
      </c>
      <c r="O877" s="135" t="s">
        <v>260</v>
      </c>
      <c r="P877" s="41" t="s">
        <v>261</v>
      </c>
    </row>
    <row r="878" spans="1:16">
      <c r="A878" s="44"/>
      <c r="B878" s="45"/>
      <c r="C878" s="46"/>
      <c r="D878" s="54"/>
      <c r="E878" s="58"/>
      <c r="F878" s="48"/>
      <c r="G878" s="123"/>
      <c r="H878" s="50"/>
      <c r="I878" s="50"/>
      <c r="J878" s="50"/>
      <c r="K878" s="50"/>
      <c r="L878" s="43"/>
      <c r="M878" s="76"/>
      <c r="N878" s="52"/>
      <c r="O878" s="135"/>
      <c r="P878" s="41"/>
    </row>
    <row r="879" spans="1:16">
      <c r="A879" s="44" t="s">
        <v>1735</v>
      </c>
      <c r="B879" s="45" t="s">
        <v>1736</v>
      </c>
      <c r="C879" s="46">
        <v>1</v>
      </c>
      <c r="D879" s="59" t="s">
        <v>1572</v>
      </c>
      <c r="E879" s="60" t="s">
        <v>1735</v>
      </c>
      <c r="F879" s="17">
        <v>540</v>
      </c>
      <c r="G879" s="126">
        <f>rv_7</f>
        <v>7.0000000000000007E-2</v>
      </c>
      <c r="H879" s="61">
        <f t="shared" si="116"/>
        <v>502.2</v>
      </c>
      <c r="I879" s="50"/>
      <c r="J879" s="50"/>
      <c r="K879" s="50"/>
      <c r="L879" s="51" t="s">
        <v>23</v>
      </c>
      <c r="M879" s="76" t="s">
        <v>23</v>
      </c>
      <c r="N879" s="57" t="s">
        <v>259</v>
      </c>
      <c r="O879" s="135" t="s">
        <v>260</v>
      </c>
      <c r="P879" s="41" t="s">
        <v>261</v>
      </c>
    </row>
    <row r="880" spans="1:16">
      <c r="A880" s="44" t="s">
        <v>1737</v>
      </c>
      <c r="B880" s="45" t="s">
        <v>1738</v>
      </c>
      <c r="C880" s="46">
        <v>1</v>
      </c>
      <c r="D880" s="54" t="s">
        <v>1572</v>
      </c>
      <c r="E880" s="58" t="s">
        <v>1737</v>
      </c>
      <c r="F880" s="48">
        <v>3990</v>
      </c>
      <c r="G880" s="123">
        <f t="shared" si="115"/>
        <v>0.03</v>
      </c>
      <c r="H880" s="50">
        <f t="shared" ref="H880:H884" si="117">F880-(F880*G880)</f>
        <v>3870.3</v>
      </c>
      <c r="I880" s="50"/>
      <c r="J880" s="50"/>
      <c r="K880" s="50"/>
      <c r="L880" s="43" t="s">
        <v>23</v>
      </c>
      <c r="M880" s="76">
        <v>4.17</v>
      </c>
      <c r="N880" s="52" t="s">
        <v>259</v>
      </c>
      <c r="O880" s="135" t="s">
        <v>260</v>
      </c>
      <c r="P880" s="41" t="s">
        <v>261</v>
      </c>
    </row>
    <row r="881" spans="1:16">
      <c r="A881" s="44" t="s">
        <v>1739</v>
      </c>
      <c r="B881" s="45" t="s">
        <v>1740</v>
      </c>
      <c r="C881" s="46">
        <v>1</v>
      </c>
      <c r="D881" s="54" t="s">
        <v>1572</v>
      </c>
      <c r="E881" s="58" t="s">
        <v>1739</v>
      </c>
      <c r="F881" s="48">
        <v>384</v>
      </c>
      <c r="G881" s="123">
        <f t="shared" si="115"/>
        <v>0.03</v>
      </c>
      <c r="H881" s="50">
        <f t="shared" si="117"/>
        <v>372.48</v>
      </c>
      <c r="I881" s="50"/>
      <c r="J881" s="50"/>
      <c r="K881" s="50"/>
      <c r="L881" s="43" t="s">
        <v>23</v>
      </c>
      <c r="M881" s="76">
        <v>0.96</v>
      </c>
      <c r="N881" s="52" t="s">
        <v>259</v>
      </c>
      <c r="O881" s="135" t="s">
        <v>260</v>
      </c>
      <c r="P881" s="41" t="s">
        <v>261</v>
      </c>
    </row>
    <row r="882" spans="1:16">
      <c r="A882" s="44" t="s">
        <v>1741</v>
      </c>
      <c r="B882" s="45" t="s">
        <v>1742</v>
      </c>
      <c r="C882" s="46">
        <v>1</v>
      </c>
      <c r="D882" s="54" t="s">
        <v>1572</v>
      </c>
      <c r="E882" s="58" t="s">
        <v>1741</v>
      </c>
      <c r="F882" s="48">
        <v>400</v>
      </c>
      <c r="G882" s="123">
        <f t="shared" si="115"/>
        <v>0.03</v>
      </c>
      <c r="H882" s="50">
        <f t="shared" si="117"/>
        <v>388</v>
      </c>
      <c r="I882" s="50"/>
      <c r="J882" s="50"/>
      <c r="K882" s="50"/>
      <c r="L882" s="43" t="s">
        <v>23</v>
      </c>
      <c r="M882" s="76" t="s">
        <v>23</v>
      </c>
      <c r="N882" s="52" t="s">
        <v>259</v>
      </c>
      <c r="O882" s="135" t="s">
        <v>260</v>
      </c>
      <c r="P882" s="41" t="s">
        <v>261</v>
      </c>
    </row>
    <row r="883" spans="1:16">
      <c r="A883" s="44" t="s">
        <v>1743</v>
      </c>
      <c r="B883" s="45" t="s">
        <v>1719</v>
      </c>
      <c r="C883" s="46">
        <v>1</v>
      </c>
      <c r="D883" s="54" t="s">
        <v>1572</v>
      </c>
      <c r="E883" s="58" t="s">
        <v>1743</v>
      </c>
      <c r="F883" s="48">
        <v>400</v>
      </c>
      <c r="G883" s="123">
        <f t="shared" si="115"/>
        <v>0.03</v>
      </c>
      <c r="H883" s="50">
        <f t="shared" si="117"/>
        <v>388</v>
      </c>
      <c r="I883" s="50"/>
      <c r="J883" s="50"/>
      <c r="K883" s="50"/>
      <c r="L883" s="43" t="s">
        <v>23</v>
      </c>
      <c r="M883" s="76" t="s">
        <v>23</v>
      </c>
      <c r="N883" s="52" t="s">
        <v>259</v>
      </c>
      <c r="O883" s="135" t="s">
        <v>260</v>
      </c>
      <c r="P883" s="41" t="s">
        <v>261</v>
      </c>
    </row>
    <row r="884" spans="1:16">
      <c r="A884" s="44" t="s">
        <v>1744</v>
      </c>
      <c r="B884" s="45" t="s">
        <v>1745</v>
      </c>
      <c r="C884" s="46">
        <v>1</v>
      </c>
      <c r="D884" s="54" t="s">
        <v>1572</v>
      </c>
      <c r="E884" s="58" t="s">
        <v>1744</v>
      </c>
      <c r="F884" s="48">
        <v>120</v>
      </c>
      <c r="G884" s="123">
        <f t="shared" si="115"/>
        <v>0.03</v>
      </c>
      <c r="H884" s="50">
        <f t="shared" si="117"/>
        <v>116.4</v>
      </c>
      <c r="I884" s="50"/>
      <c r="J884" s="50"/>
      <c r="K884" s="50"/>
      <c r="L884" s="43" t="s">
        <v>23</v>
      </c>
      <c r="M884" s="76" t="s">
        <v>23</v>
      </c>
      <c r="N884" s="52" t="s">
        <v>259</v>
      </c>
      <c r="O884" s="135" t="s">
        <v>260</v>
      </c>
      <c r="P884" s="41" t="s">
        <v>261</v>
      </c>
    </row>
    <row r="885" spans="1:16">
      <c r="A885" s="44" t="s">
        <v>1746</v>
      </c>
      <c r="B885" s="45" t="s">
        <v>1747</v>
      </c>
      <c r="C885" s="46">
        <v>1</v>
      </c>
      <c r="D885" s="59" t="s">
        <v>1572</v>
      </c>
      <c r="E885" s="60" t="s">
        <v>1748</v>
      </c>
      <c r="F885" s="17">
        <v>4880</v>
      </c>
      <c r="G885" s="126">
        <f t="shared" ref="G885:G901" si="118">rv_3</f>
        <v>0.03</v>
      </c>
      <c r="H885" s="61">
        <f t="shared" si="116"/>
        <v>4733.6000000000004</v>
      </c>
      <c r="I885" s="50"/>
      <c r="J885" s="50"/>
      <c r="K885" s="50"/>
      <c r="L885" s="51" t="s">
        <v>23</v>
      </c>
      <c r="M885" s="76">
        <v>4.17</v>
      </c>
      <c r="N885" s="57" t="s">
        <v>259</v>
      </c>
      <c r="O885" s="135" t="s">
        <v>260</v>
      </c>
      <c r="P885" s="41" t="s">
        <v>261</v>
      </c>
    </row>
    <row r="886" spans="1:16">
      <c r="A886" s="44" t="s">
        <v>1749</v>
      </c>
      <c r="B886" s="45" t="s">
        <v>1750</v>
      </c>
      <c r="C886" s="46">
        <v>1</v>
      </c>
      <c r="D886" s="59" t="s">
        <v>1572</v>
      </c>
      <c r="E886" s="60" t="s">
        <v>1749</v>
      </c>
      <c r="F886" s="17">
        <v>480</v>
      </c>
      <c r="G886" s="126">
        <f t="shared" si="118"/>
        <v>0.03</v>
      </c>
      <c r="H886" s="61">
        <f t="shared" si="116"/>
        <v>465.6</v>
      </c>
      <c r="I886" s="50"/>
      <c r="J886" s="50"/>
      <c r="K886" s="50"/>
      <c r="L886" s="51" t="s">
        <v>23</v>
      </c>
      <c r="M886" s="76">
        <v>1.2</v>
      </c>
      <c r="N886" s="57" t="s">
        <v>259</v>
      </c>
      <c r="O886" s="135" t="s">
        <v>260</v>
      </c>
      <c r="P886" s="41" t="s">
        <v>261</v>
      </c>
    </row>
    <row r="887" spans="1:16">
      <c r="A887" s="44" t="s">
        <v>1751</v>
      </c>
      <c r="B887" s="45" t="s">
        <v>1719</v>
      </c>
      <c r="C887" s="46">
        <v>1</v>
      </c>
      <c r="D887" s="59" t="s">
        <v>1572</v>
      </c>
      <c r="E887" s="60" t="s">
        <v>1751</v>
      </c>
      <c r="F887" s="17">
        <v>450</v>
      </c>
      <c r="G887" s="126">
        <f t="shared" si="118"/>
        <v>0.03</v>
      </c>
      <c r="H887" s="61">
        <f t="shared" si="116"/>
        <v>436.5</v>
      </c>
      <c r="I887" s="50"/>
      <c r="J887" s="50"/>
      <c r="K887" s="50"/>
      <c r="L887" s="51" t="s">
        <v>23</v>
      </c>
      <c r="M887" s="76" t="s">
        <v>23</v>
      </c>
      <c r="N887" s="57" t="s">
        <v>259</v>
      </c>
      <c r="O887" s="135" t="s">
        <v>260</v>
      </c>
      <c r="P887" s="41" t="s">
        <v>261</v>
      </c>
    </row>
    <row r="888" spans="1:16">
      <c r="A888" s="44" t="s">
        <v>1752</v>
      </c>
      <c r="B888" s="45" t="s">
        <v>1721</v>
      </c>
      <c r="C888" s="46">
        <v>1</v>
      </c>
      <c r="D888" s="59" t="s">
        <v>1572</v>
      </c>
      <c r="E888" s="60" t="s">
        <v>1752</v>
      </c>
      <c r="F888" s="17">
        <v>160</v>
      </c>
      <c r="G888" s="126">
        <f t="shared" si="118"/>
        <v>0.03</v>
      </c>
      <c r="H888" s="61">
        <f t="shared" si="116"/>
        <v>155.19999999999999</v>
      </c>
      <c r="I888" s="50"/>
      <c r="J888" s="50"/>
      <c r="K888" s="50"/>
      <c r="L888" s="51" t="s">
        <v>23</v>
      </c>
      <c r="M888" s="76" t="s">
        <v>23</v>
      </c>
      <c r="N888" s="57" t="s">
        <v>259</v>
      </c>
      <c r="O888" s="135" t="s">
        <v>260</v>
      </c>
      <c r="P888" s="41" t="s">
        <v>261</v>
      </c>
    </row>
    <row r="889" spans="1:16">
      <c r="A889" s="44"/>
      <c r="B889" s="45"/>
      <c r="C889" s="46"/>
      <c r="D889" s="54"/>
      <c r="E889" s="58"/>
      <c r="F889" s="48"/>
      <c r="G889" s="123"/>
      <c r="H889" s="50"/>
      <c r="I889" s="50"/>
      <c r="J889" s="50"/>
      <c r="K889" s="50"/>
      <c r="L889" s="43"/>
      <c r="M889" s="76"/>
      <c r="N889" s="52"/>
      <c r="O889" s="135"/>
      <c r="P889" s="41"/>
    </row>
    <row r="890" spans="1:16">
      <c r="A890" s="44" t="s">
        <v>1753</v>
      </c>
      <c r="B890" s="45" t="s">
        <v>1754</v>
      </c>
      <c r="C890" s="46">
        <v>1</v>
      </c>
      <c r="D890" s="59" t="s">
        <v>1572</v>
      </c>
      <c r="E890" s="60" t="s">
        <v>1753</v>
      </c>
      <c r="F890" s="17">
        <v>6380</v>
      </c>
      <c r="G890" s="126">
        <f t="shared" si="118"/>
        <v>0.03</v>
      </c>
      <c r="H890" s="61">
        <f t="shared" si="116"/>
        <v>6188.6</v>
      </c>
      <c r="I890" s="50"/>
      <c r="J890" s="50"/>
      <c r="K890" s="50"/>
      <c r="L890" s="51" t="s">
        <v>23</v>
      </c>
      <c r="M890" s="76">
        <v>4.17</v>
      </c>
      <c r="N890" s="57" t="s">
        <v>259</v>
      </c>
      <c r="O890" s="135" t="s">
        <v>260</v>
      </c>
      <c r="P890" s="41" t="s">
        <v>261</v>
      </c>
    </row>
    <row r="891" spans="1:16">
      <c r="A891" s="44" t="s">
        <v>1755</v>
      </c>
      <c r="B891" s="45" t="s">
        <v>1756</v>
      </c>
      <c r="C891" s="46">
        <v>1</v>
      </c>
      <c r="D891" s="59" t="s">
        <v>1572</v>
      </c>
      <c r="E891" s="60" t="s">
        <v>1755</v>
      </c>
      <c r="F891" s="17">
        <v>720</v>
      </c>
      <c r="G891" s="126">
        <f t="shared" si="118"/>
        <v>0.03</v>
      </c>
      <c r="H891" s="61">
        <f t="shared" si="116"/>
        <v>698.4</v>
      </c>
      <c r="I891" s="50"/>
      <c r="J891" s="50"/>
      <c r="K891" s="50"/>
      <c r="L891" s="51" t="s">
        <v>23</v>
      </c>
      <c r="M891" s="76">
        <v>1.8</v>
      </c>
      <c r="N891" s="57" t="s">
        <v>259</v>
      </c>
      <c r="O891" s="135" t="s">
        <v>260</v>
      </c>
      <c r="P891" s="41" t="s">
        <v>261</v>
      </c>
    </row>
    <row r="892" spans="1:16">
      <c r="A892" s="44" t="s">
        <v>1757</v>
      </c>
      <c r="B892" s="45" t="s">
        <v>1719</v>
      </c>
      <c r="C892" s="46">
        <v>1</v>
      </c>
      <c r="D892" s="59" t="s">
        <v>1572</v>
      </c>
      <c r="E892" s="60" t="s">
        <v>1757</v>
      </c>
      <c r="F892" s="17">
        <v>540</v>
      </c>
      <c r="G892" s="126">
        <f t="shared" si="118"/>
        <v>0.03</v>
      </c>
      <c r="H892" s="61">
        <f t="shared" si="116"/>
        <v>523.79999999999995</v>
      </c>
      <c r="I892" s="50"/>
      <c r="J892" s="50"/>
      <c r="K892" s="50"/>
      <c r="L892" s="51" t="s">
        <v>23</v>
      </c>
      <c r="M892" s="76" t="s">
        <v>23</v>
      </c>
      <c r="N892" s="57" t="s">
        <v>259</v>
      </c>
      <c r="O892" s="135" t="s">
        <v>260</v>
      </c>
      <c r="P892" s="41" t="s">
        <v>261</v>
      </c>
    </row>
    <row r="893" spans="1:16">
      <c r="A893" s="44" t="s">
        <v>1758</v>
      </c>
      <c r="B893" s="45" t="s">
        <v>1721</v>
      </c>
      <c r="C893" s="46">
        <v>1</v>
      </c>
      <c r="D893" s="59" t="s">
        <v>1572</v>
      </c>
      <c r="E893" s="60" t="s">
        <v>1758</v>
      </c>
      <c r="F893" s="17">
        <v>240</v>
      </c>
      <c r="G893" s="126">
        <f t="shared" si="118"/>
        <v>0.03</v>
      </c>
      <c r="H893" s="61">
        <f t="shared" si="116"/>
        <v>232.8</v>
      </c>
      <c r="I893" s="50"/>
      <c r="J893" s="50"/>
      <c r="K893" s="50"/>
      <c r="L893" s="51" t="s">
        <v>23</v>
      </c>
      <c r="M893" s="76" t="s">
        <v>23</v>
      </c>
      <c r="N893" s="57" t="s">
        <v>259</v>
      </c>
      <c r="O893" s="135" t="s">
        <v>260</v>
      </c>
      <c r="P893" s="41" t="s">
        <v>261</v>
      </c>
    </row>
    <row r="894" spans="1:16">
      <c r="A894" s="44"/>
      <c r="B894" s="45"/>
      <c r="C894" s="46"/>
      <c r="D894" s="54"/>
      <c r="E894" s="58"/>
      <c r="F894" s="48"/>
      <c r="G894" s="123"/>
      <c r="H894" s="50"/>
      <c r="I894" s="50"/>
      <c r="J894" s="50"/>
      <c r="K894" s="50"/>
      <c r="L894" s="43"/>
      <c r="M894" s="76"/>
      <c r="N894" s="52"/>
      <c r="O894" s="135"/>
      <c r="P894" s="41"/>
    </row>
    <row r="895" spans="1:16">
      <c r="A895" s="44" t="s">
        <v>1759</v>
      </c>
      <c r="B895" s="45" t="s">
        <v>1760</v>
      </c>
      <c r="C895" s="46">
        <v>1</v>
      </c>
      <c r="D895" s="59" t="s">
        <v>1572</v>
      </c>
      <c r="E895" s="60" t="s">
        <v>1759</v>
      </c>
      <c r="F895" s="17">
        <v>200</v>
      </c>
      <c r="G895" s="126">
        <f t="shared" si="118"/>
        <v>0.03</v>
      </c>
      <c r="H895" s="61">
        <f t="shared" si="116"/>
        <v>194</v>
      </c>
      <c r="I895" s="50"/>
      <c r="J895" s="50"/>
      <c r="K895" s="50"/>
      <c r="L895" s="51" t="s">
        <v>23</v>
      </c>
      <c r="M895" s="76" t="s">
        <v>23</v>
      </c>
      <c r="N895" s="57" t="s">
        <v>259</v>
      </c>
      <c r="O895" s="135" t="s">
        <v>260</v>
      </c>
      <c r="P895" s="41" t="s">
        <v>261</v>
      </c>
    </row>
    <row r="896" spans="1:16">
      <c r="A896" s="44" t="s">
        <v>1761</v>
      </c>
      <c r="B896" s="45" t="s">
        <v>1762</v>
      </c>
      <c r="C896" s="46">
        <v>1</v>
      </c>
      <c r="D896" s="59" t="s">
        <v>1572</v>
      </c>
      <c r="E896" s="60" t="s">
        <v>1761</v>
      </c>
      <c r="F896" s="17">
        <v>7690</v>
      </c>
      <c r="G896" s="126">
        <f t="shared" si="118"/>
        <v>0.03</v>
      </c>
      <c r="H896" s="61">
        <f t="shared" si="116"/>
        <v>7459.3</v>
      </c>
      <c r="I896" s="50"/>
      <c r="J896" s="50"/>
      <c r="K896" s="50"/>
      <c r="L896" s="51" t="s">
        <v>23</v>
      </c>
      <c r="M896" s="76">
        <v>4.17</v>
      </c>
      <c r="N896" s="57" t="s">
        <v>259</v>
      </c>
      <c r="O896" s="135" t="s">
        <v>260</v>
      </c>
      <c r="P896" s="41" t="s">
        <v>261</v>
      </c>
    </row>
    <row r="897" spans="1:16">
      <c r="A897" s="44" t="s">
        <v>1763</v>
      </c>
      <c r="B897" s="45" t="s">
        <v>1764</v>
      </c>
      <c r="C897" s="46">
        <v>1</v>
      </c>
      <c r="D897" s="59" t="s">
        <v>1572</v>
      </c>
      <c r="E897" s="60" t="s">
        <v>1765</v>
      </c>
      <c r="F897" s="17">
        <v>960</v>
      </c>
      <c r="G897" s="126">
        <f t="shared" si="118"/>
        <v>0.03</v>
      </c>
      <c r="H897" s="61">
        <f t="shared" si="116"/>
        <v>931.2</v>
      </c>
      <c r="I897" s="50"/>
      <c r="J897" s="50"/>
      <c r="K897" s="50"/>
      <c r="L897" s="51" t="s">
        <v>23</v>
      </c>
      <c r="M897" s="76">
        <v>2.4</v>
      </c>
      <c r="N897" s="57" t="s">
        <v>259</v>
      </c>
      <c r="O897" s="135" t="s">
        <v>260</v>
      </c>
      <c r="P897" s="41" t="s">
        <v>261</v>
      </c>
    </row>
    <row r="898" spans="1:16">
      <c r="A898" s="44" t="s">
        <v>1766</v>
      </c>
      <c r="B898" s="45" t="s">
        <v>1719</v>
      </c>
      <c r="C898" s="46">
        <v>1</v>
      </c>
      <c r="D898" s="59" t="s">
        <v>1572</v>
      </c>
      <c r="E898" s="60" t="s">
        <v>1766</v>
      </c>
      <c r="F898" s="17">
        <v>680</v>
      </c>
      <c r="G898" s="126">
        <f t="shared" si="118"/>
        <v>0.03</v>
      </c>
      <c r="H898" s="61">
        <f t="shared" si="116"/>
        <v>659.6</v>
      </c>
      <c r="I898" s="50"/>
      <c r="J898" s="50"/>
      <c r="K898" s="50"/>
      <c r="L898" s="51" t="s">
        <v>23</v>
      </c>
      <c r="M898" s="76" t="s">
        <v>23</v>
      </c>
      <c r="N898" s="57" t="s">
        <v>259</v>
      </c>
      <c r="O898" s="135" t="s">
        <v>260</v>
      </c>
      <c r="P898" s="41" t="s">
        <v>261</v>
      </c>
    </row>
    <row r="899" spans="1:16">
      <c r="A899" s="44" t="s">
        <v>1767</v>
      </c>
      <c r="B899" s="45" t="s">
        <v>1721</v>
      </c>
      <c r="C899" s="46">
        <v>1</v>
      </c>
      <c r="D899" s="59" t="s">
        <v>1572</v>
      </c>
      <c r="E899" s="60" t="s">
        <v>1767</v>
      </c>
      <c r="F899" s="17">
        <v>320</v>
      </c>
      <c r="G899" s="126">
        <f t="shared" si="118"/>
        <v>0.03</v>
      </c>
      <c r="H899" s="61">
        <f t="shared" si="116"/>
        <v>310.39999999999998</v>
      </c>
      <c r="I899" s="50"/>
      <c r="J899" s="50"/>
      <c r="K899" s="50"/>
      <c r="L899" s="51" t="s">
        <v>23</v>
      </c>
      <c r="M899" s="76" t="s">
        <v>23</v>
      </c>
      <c r="N899" s="57" t="s">
        <v>259</v>
      </c>
      <c r="O899" s="135" t="s">
        <v>260</v>
      </c>
      <c r="P899" s="41" t="s">
        <v>261</v>
      </c>
    </row>
    <row r="900" spans="1:16">
      <c r="A900" s="44" t="s">
        <v>2549</v>
      </c>
      <c r="B900" s="45"/>
      <c r="C900" s="46"/>
      <c r="D900" s="59"/>
      <c r="E900" s="60"/>
      <c r="F900" s="17"/>
      <c r="G900" s="126"/>
      <c r="H900" s="61"/>
      <c r="I900" s="50"/>
      <c r="J900" s="50"/>
      <c r="K900" s="50"/>
      <c r="L900" s="51"/>
      <c r="M900" s="76"/>
      <c r="N900" s="57"/>
      <c r="O900" s="135"/>
      <c r="P900" s="41"/>
    </row>
    <row r="901" spans="1:16">
      <c r="A901" s="44" t="s">
        <v>1768</v>
      </c>
      <c r="B901" s="45" t="s">
        <v>1760</v>
      </c>
      <c r="C901" s="46">
        <v>1</v>
      </c>
      <c r="D901" s="59" t="s">
        <v>1572</v>
      </c>
      <c r="E901" s="60" t="s">
        <v>1768</v>
      </c>
      <c r="F901" s="17">
        <v>200</v>
      </c>
      <c r="G901" s="126">
        <f t="shared" si="118"/>
        <v>0.03</v>
      </c>
      <c r="H901" s="61">
        <f t="shared" ref="H901:H902" si="119">F901-(F901*G901)</f>
        <v>194</v>
      </c>
      <c r="I901" s="50"/>
      <c r="J901" s="50"/>
      <c r="K901" s="50"/>
      <c r="L901" s="51" t="s">
        <v>23</v>
      </c>
      <c r="M901" s="76" t="s">
        <v>23</v>
      </c>
      <c r="N901" s="57" t="s">
        <v>259</v>
      </c>
      <c r="O901" s="135" t="s">
        <v>260</v>
      </c>
      <c r="P901" s="41" t="s">
        <v>261</v>
      </c>
    </row>
    <row r="902" spans="1:16">
      <c r="A902" s="44" t="s">
        <v>1769</v>
      </c>
      <c r="B902" s="45" t="s">
        <v>1736</v>
      </c>
      <c r="C902" s="46">
        <v>1</v>
      </c>
      <c r="D902" s="59" t="s">
        <v>1572</v>
      </c>
      <c r="E902" s="60" t="s">
        <v>1769</v>
      </c>
      <c r="F902" s="17">
        <v>620</v>
      </c>
      <c r="G902" s="126">
        <f>rv_7</f>
        <v>7.0000000000000007E-2</v>
      </c>
      <c r="H902" s="61">
        <f t="shared" si="119"/>
        <v>576.6</v>
      </c>
      <c r="I902" s="50"/>
      <c r="J902" s="50"/>
      <c r="K902" s="50"/>
      <c r="L902" s="51" t="s">
        <v>23</v>
      </c>
      <c r="M902" s="76" t="s">
        <v>23</v>
      </c>
      <c r="N902" s="57" t="s">
        <v>259</v>
      </c>
      <c r="O902" s="135" t="s">
        <v>260</v>
      </c>
      <c r="P902" s="41" t="s">
        <v>261</v>
      </c>
    </row>
    <row r="903" spans="1:16">
      <c r="A903" s="44" t="s">
        <v>1770</v>
      </c>
      <c r="B903" s="45" t="s">
        <v>1771</v>
      </c>
      <c r="C903" s="46">
        <v>1</v>
      </c>
      <c r="D903" s="59" t="s">
        <v>1572</v>
      </c>
      <c r="E903" s="60" t="s">
        <v>1770</v>
      </c>
      <c r="F903" s="17">
        <v>2780</v>
      </c>
      <c r="G903" s="126">
        <f>rv_7</f>
        <v>7.0000000000000007E-2</v>
      </c>
      <c r="H903" s="61">
        <f t="shared" ref="H903:H904" si="120">F903-(F903*G903)</f>
        <v>2585.4</v>
      </c>
      <c r="I903" s="50"/>
      <c r="J903" s="50"/>
      <c r="K903" s="50"/>
      <c r="L903" s="51" t="s">
        <v>23</v>
      </c>
      <c r="M903" s="76">
        <v>2.5</v>
      </c>
      <c r="N903" s="57" t="s">
        <v>259</v>
      </c>
      <c r="O903" s="135" t="s">
        <v>260</v>
      </c>
      <c r="P903" s="41" t="s">
        <v>261</v>
      </c>
    </row>
    <row r="904" spans="1:16">
      <c r="A904" s="44" t="s">
        <v>1772</v>
      </c>
      <c r="B904" s="45" t="s">
        <v>1773</v>
      </c>
      <c r="C904" s="46">
        <v>1</v>
      </c>
      <c r="D904" s="59" t="s">
        <v>1572</v>
      </c>
      <c r="E904" s="60" t="s">
        <v>1772</v>
      </c>
      <c r="F904" s="17">
        <v>3490</v>
      </c>
      <c r="G904" s="126">
        <f>rv_7</f>
        <v>7.0000000000000007E-2</v>
      </c>
      <c r="H904" s="61">
        <f t="shared" si="120"/>
        <v>3245.7</v>
      </c>
      <c r="I904" s="50"/>
      <c r="J904" s="50"/>
      <c r="K904" s="50"/>
      <c r="L904" s="51" t="s">
        <v>23</v>
      </c>
      <c r="M904" s="76">
        <v>2.5</v>
      </c>
      <c r="N904" s="57" t="s">
        <v>259</v>
      </c>
      <c r="O904" s="135" t="s">
        <v>260</v>
      </c>
      <c r="P904" s="41" t="s">
        <v>261</v>
      </c>
    </row>
    <row r="905" spans="1:16">
      <c r="A905" s="44" t="s">
        <v>1774</v>
      </c>
      <c r="B905" s="45" t="s">
        <v>1775</v>
      </c>
      <c r="C905" s="46">
        <v>1</v>
      </c>
      <c r="D905" s="54" t="s">
        <v>1695</v>
      </c>
      <c r="E905" s="58" t="s">
        <v>1774</v>
      </c>
      <c r="F905" s="48">
        <v>950</v>
      </c>
      <c r="G905" s="123">
        <f t="shared" ref="G905:G910" si="121">rv_10</f>
        <v>0.1</v>
      </c>
      <c r="H905" s="50">
        <f t="shared" si="113"/>
        <v>855</v>
      </c>
      <c r="I905" s="50"/>
      <c r="J905" s="50"/>
      <c r="K905" s="50"/>
      <c r="L905" s="51" t="s">
        <v>23</v>
      </c>
      <c r="M905" s="76">
        <v>4.17</v>
      </c>
      <c r="N905" s="52" t="s">
        <v>259</v>
      </c>
      <c r="O905" s="135" t="s">
        <v>260</v>
      </c>
      <c r="P905" s="41" t="s">
        <v>261</v>
      </c>
    </row>
    <row r="906" spans="1:16">
      <c r="A906" s="44" t="s">
        <v>1776</v>
      </c>
      <c r="B906" s="45" t="s">
        <v>1777</v>
      </c>
      <c r="C906" s="46">
        <v>1</v>
      </c>
      <c r="D906" s="54" t="s">
        <v>1695</v>
      </c>
      <c r="E906" s="58" t="s">
        <v>1776</v>
      </c>
      <c r="F906" s="48">
        <v>1550</v>
      </c>
      <c r="G906" s="123">
        <f t="shared" si="121"/>
        <v>0.1</v>
      </c>
      <c r="H906" s="50">
        <f t="shared" si="113"/>
        <v>1395</v>
      </c>
      <c r="I906" s="50"/>
      <c r="J906" s="50"/>
      <c r="K906" s="50"/>
      <c r="L906" s="51" t="s">
        <v>23</v>
      </c>
      <c r="M906" s="76">
        <v>4.17</v>
      </c>
      <c r="N906" s="52" t="s">
        <v>259</v>
      </c>
      <c r="O906" s="135" t="s">
        <v>260</v>
      </c>
      <c r="P906" s="41" t="s">
        <v>261</v>
      </c>
    </row>
    <row r="907" spans="1:16">
      <c r="A907" s="44" t="s">
        <v>1778</v>
      </c>
      <c r="B907" s="45" t="s">
        <v>1779</v>
      </c>
      <c r="C907" s="46">
        <v>1</v>
      </c>
      <c r="D907" s="54" t="s">
        <v>1702</v>
      </c>
      <c r="E907" s="58" t="s">
        <v>1778</v>
      </c>
      <c r="F907" s="48">
        <v>3999</v>
      </c>
      <c r="G907" s="123">
        <f t="shared" si="121"/>
        <v>0.1</v>
      </c>
      <c r="H907" s="50">
        <f t="shared" si="113"/>
        <v>3599.1</v>
      </c>
      <c r="I907" s="50"/>
      <c r="J907" s="50"/>
      <c r="K907" s="50"/>
      <c r="L907" s="51" t="s">
        <v>23</v>
      </c>
      <c r="M907" s="76">
        <v>4.17</v>
      </c>
      <c r="N907" s="52" t="s">
        <v>259</v>
      </c>
      <c r="O907" s="135" t="s">
        <v>260</v>
      </c>
      <c r="P907" s="41" t="s">
        <v>261</v>
      </c>
    </row>
    <row r="908" spans="1:16">
      <c r="A908" s="44" t="s">
        <v>1780</v>
      </c>
      <c r="B908" s="45" t="s">
        <v>1781</v>
      </c>
      <c r="C908" s="46">
        <v>1</v>
      </c>
      <c r="D908" s="54" t="s">
        <v>1695</v>
      </c>
      <c r="E908" s="58" t="s">
        <v>1780</v>
      </c>
      <c r="F908" s="48">
        <v>850</v>
      </c>
      <c r="G908" s="123">
        <f t="shared" si="121"/>
        <v>0.1</v>
      </c>
      <c r="H908" s="50">
        <f t="shared" si="113"/>
        <v>765</v>
      </c>
      <c r="I908" s="50"/>
      <c r="J908" s="50"/>
      <c r="K908" s="50"/>
      <c r="L908" s="51" t="s">
        <v>23</v>
      </c>
      <c r="M908" s="76">
        <v>1.67</v>
      </c>
      <c r="N908" s="52" t="s">
        <v>259</v>
      </c>
      <c r="O908" s="135" t="s">
        <v>260</v>
      </c>
      <c r="P908" s="41" t="s">
        <v>261</v>
      </c>
    </row>
    <row r="909" spans="1:16">
      <c r="A909" s="44" t="s">
        <v>1782</v>
      </c>
      <c r="B909" s="45" t="s">
        <v>1783</v>
      </c>
      <c r="C909" s="46">
        <v>1</v>
      </c>
      <c r="D909" s="54" t="s">
        <v>1702</v>
      </c>
      <c r="E909" s="58" t="s">
        <v>1782</v>
      </c>
      <c r="F909" s="48">
        <v>389</v>
      </c>
      <c r="G909" s="123">
        <f t="shared" si="121"/>
        <v>0.1</v>
      </c>
      <c r="H909" s="50">
        <f t="shared" si="113"/>
        <v>350.1</v>
      </c>
      <c r="I909" s="50"/>
      <c r="J909" s="50"/>
      <c r="K909" s="50"/>
      <c r="L909" s="51" t="s">
        <v>23</v>
      </c>
      <c r="M909" s="76">
        <v>0.38</v>
      </c>
      <c r="N909" s="52" t="s">
        <v>259</v>
      </c>
      <c r="O909" s="135" t="s">
        <v>260</v>
      </c>
      <c r="P909" s="41" t="s">
        <v>261</v>
      </c>
    </row>
    <row r="910" spans="1:16">
      <c r="A910" s="44" t="s">
        <v>1784</v>
      </c>
      <c r="B910" s="45" t="s">
        <v>1785</v>
      </c>
      <c r="C910" s="46">
        <v>1</v>
      </c>
      <c r="D910" s="54" t="s">
        <v>1702</v>
      </c>
      <c r="E910" s="58" t="s">
        <v>1784</v>
      </c>
      <c r="F910" s="48">
        <v>679</v>
      </c>
      <c r="G910" s="123">
        <f t="shared" si="121"/>
        <v>0.1</v>
      </c>
      <c r="H910" s="50">
        <f t="shared" si="113"/>
        <v>611.1</v>
      </c>
      <c r="I910" s="50"/>
      <c r="J910" s="50"/>
      <c r="K910" s="50"/>
      <c r="L910" s="51" t="s">
        <v>23</v>
      </c>
      <c r="M910" s="76">
        <v>1.67</v>
      </c>
      <c r="N910" s="52" t="s">
        <v>259</v>
      </c>
      <c r="O910" s="135" t="s">
        <v>260</v>
      </c>
      <c r="P910" s="41" t="s">
        <v>261</v>
      </c>
    </row>
    <row r="911" spans="1:16">
      <c r="A911" s="44" t="s">
        <v>1786</v>
      </c>
      <c r="B911" s="45" t="s">
        <v>1787</v>
      </c>
      <c r="C911" s="46">
        <v>1</v>
      </c>
      <c r="D911" s="54" t="s">
        <v>342</v>
      </c>
      <c r="E911" s="58" t="s">
        <v>1786</v>
      </c>
      <c r="F911" s="48">
        <v>666.99</v>
      </c>
      <c r="G911" s="123">
        <f>rv_20</f>
        <v>0.2</v>
      </c>
      <c r="H911" s="50">
        <f t="shared" si="113"/>
        <v>533.59199999999998</v>
      </c>
      <c r="I911" s="50"/>
      <c r="J911" s="50"/>
      <c r="K911" s="50"/>
      <c r="L911" s="51" t="s">
        <v>23</v>
      </c>
      <c r="M911" s="76">
        <v>2.5</v>
      </c>
      <c r="N911" s="52" t="s">
        <v>259</v>
      </c>
      <c r="O911" s="135" t="s">
        <v>260</v>
      </c>
      <c r="P911" s="41" t="s">
        <v>261</v>
      </c>
    </row>
    <row r="912" spans="1:16">
      <c r="A912" s="44" t="s">
        <v>1788</v>
      </c>
      <c r="B912" s="45" t="s">
        <v>1789</v>
      </c>
      <c r="C912" s="46">
        <v>1</v>
      </c>
      <c r="D912" s="54" t="s">
        <v>342</v>
      </c>
      <c r="E912" s="58" t="s">
        <v>1788</v>
      </c>
      <c r="F912" s="48">
        <v>77.91</v>
      </c>
      <c r="G912" s="123">
        <f>rv_20</f>
        <v>0.2</v>
      </c>
      <c r="H912" s="50">
        <f t="shared" si="113"/>
        <v>62.327999999999996</v>
      </c>
      <c r="I912" s="50"/>
      <c r="J912" s="50"/>
      <c r="K912" s="50"/>
      <c r="L912" s="51" t="s">
        <v>23</v>
      </c>
      <c r="M912" s="76">
        <v>0.05</v>
      </c>
      <c r="N912" s="52" t="s">
        <v>259</v>
      </c>
      <c r="O912" s="135" t="s">
        <v>260</v>
      </c>
      <c r="P912" s="41" t="s">
        <v>261</v>
      </c>
    </row>
    <row r="913" spans="1:16">
      <c r="A913" s="44" t="s">
        <v>1790</v>
      </c>
      <c r="B913" s="45" t="s">
        <v>1791</v>
      </c>
      <c r="C913" s="46">
        <v>1</v>
      </c>
      <c r="D913" s="54" t="s">
        <v>1695</v>
      </c>
      <c r="E913" s="58" t="s">
        <v>1790</v>
      </c>
      <c r="F913" s="48">
        <v>995</v>
      </c>
      <c r="G913" s="123">
        <f>rv_10</f>
        <v>0.1</v>
      </c>
      <c r="H913" s="50">
        <f t="shared" si="113"/>
        <v>895.5</v>
      </c>
      <c r="I913" s="50"/>
      <c r="J913" s="50"/>
      <c r="K913" s="50"/>
      <c r="L913" s="51" t="s">
        <v>23</v>
      </c>
      <c r="M913" s="76">
        <v>1.67</v>
      </c>
      <c r="N913" s="52" t="s">
        <v>259</v>
      </c>
      <c r="O913" s="135" t="s">
        <v>260</v>
      </c>
      <c r="P913" s="41" t="s">
        <v>261</v>
      </c>
    </row>
    <row r="914" spans="1:16">
      <c r="A914" s="44" t="s">
        <v>1792</v>
      </c>
      <c r="B914" s="45" t="s">
        <v>1793</v>
      </c>
      <c r="C914" s="46">
        <v>1</v>
      </c>
      <c r="D914" s="59" t="s">
        <v>1702</v>
      </c>
      <c r="E914" s="60" t="s">
        <v>1792</v>
      </c>
      <c r="F914" s="48">
        <v>959</v>
      </c>
      <c r="G914" s="126">
        <f>rv_10</f>
        <v>0.1</v>
      </c>
      <c r="H914" s="61">
        <f t="shared" si="113"/>
        <v>863.1</v>
      </c>
      <c r="I914" s="50"/>
      <c r="J914" s="50"/>
      <c r="K914" s="50"/>
      <c r="L914" s="51" t="s">
        <v>23</v>
      </c>
      <c r="M914" s="76">
        <v>1.67</v>
      </c>
      <c r="N914" s="57" t="s">
        <v>259</v>
      </c>
      <c r="O914" s="135" t="s">
        <v>260</v>
      </c>
      <c r="P914" s="41" t="s">
        <v>261</v>
      </c>
    </row>
    <row r="915" spans="1:16">
      <c r="A915" s="44" t="s">
        <v>1794</v>
      </c>
      <c r="B915" s="45" t="s">
        <v>1795</v>
      </c>
      <c r="C915" s="46">
        <v>1</v>
      </c>
      <c r="D915" s="59" t="s">
        <v>349</v>
      </c>
      <c r="E915" s="60" t="s">
        <v>1794</v>
      </c>
      <c r="F915" s="48">
        <v>49.99</v>
      </c>
      <c r="G915" s="126">
        <f>rv_20</f>
        <v>0.2</v>
      </c>
      <c r="H915" s="61">
        <f t="shared" si="113"/>
        <v>39.992000000000004</v>
      </c>
      <c r="I915" s="50"/>
      <c r="J915" s="50"/>
      <c r="K915" s="50"/>
      <c r="L915" s="51" t="s">
        <v>23</v>
      </c>
      <c r="M915" s="76">
        <v>0.1</v>
      </c>
      <c r="N915" s="57" t="s">
        <v>259</v>
      </c>
      <c r="O915" s="135" t="s">
        <v>260</v>
      </c>
      <c r="P915" s="41" t="s">
        <v>261</v>
      </c>
    </row>
    <row r="916" spans="1:16">
      <c r="A916" s="44" t="s">
        <v>1796</v>
      </c>
      <c r="B916" s="45" t="s">
        <v>1797</v>
      </c>
      <c r="C916" s="46">
        <v>1</v>
      </c>
      <c r="D916" s="59" t="s">
        <v>21</v>
      </c>
      <c r="E916" s="60" t="s">
        <v>1796</v>
      </c>
      <c r="F916" s="48">
        <v>70.83</v>
      </c>
      <c r="G916" s="126">
        <v>0.17</v>
      </c>
      <c r="H916" s="61">
        <f t="shared" si="113"/>
        <v>58.788899999999998</v>
      </c>
      <c r="I916" s="50"/>
      <c r="J916" s="50"/>
      <c r="K916" s="50"/>
      <c r="L916" s="51" t="s">
        <v>23</v>
      </c>
      <c r="M916" s="76">
        <v>0.1</v>
      </c>
      <c r="N916" s="57" t="s">
        <v>259</v>
      </c>
      <c r="O916" s="135" t="s">
        <v>260</v>
      </c>
      <c r="P916" s="41" t="s">
        <v>261</v>
      </c>
    </row>
    <row r="917" spans="1:16">
      <c r="A917" s="44" t="s">
        <v>1798</v>
      </c>
      <c r="B917" s="45" t="s">
        <v>1799</v>
      </c>
      <c r="C917" s="46">
        <v>1</v>
      </c>
      <c r="D917" s="59" t="s">
        <v>21</v>
      </c>
      <c r="E917" s="60" t="s">
        <v>1798</v>
      </c>
      <c r="F917" s="48">
        <v>70.83</v>
      </c>
      <c r="G917" s="126">
        <v>0.17</v>
      </c>
      <c r="H917" s="61">
        <f t="shared" si="113"/>
        <v>58.788899999999998</v>
      </c>
      <c r="I917" s="50"/>
      <c r="J917" s="50"/>
      <c r="K917" s="50"/>
      <c r="L917" s="51" t="s">
        <v>23</v>
      </c>
      <c r="M917" s="76">
        <v>0.1</v>
      </c>
      <c r="N917" s="57" t="s">
        <v>259</v>
      </c>
      <c r="O917" s="135" t="s">
        <v>260</v>
      </c>
      <c r="P917" s="41" t="s">
        <v>261</v>
      </c>
    </row>
    <row r="918" spans="1:16">
      <c r="A918" s="44" t="s">
        <v>1800</v>
      </c>
      <c r="B918" s="45" t="s">
        <v>1801</v>
      </c>
      <c r="C918" s="46">
        <v>1</v>
      </c>
      <c r="D918" s="59" t="s">
        <v>21</v>
      </c>
      <c r="E918" s="60" t="s">
        <v>1800</v>
      </c>
      <c r="F918" s="48">
        <v>70.83</v>
      </c>
      <c r="G918" s="126">
        <v>0.17</v>
      </c>
      <c r="H918" s="61">
        <f t="shared" si="113"/>
        <v>58.788899999999998</v>
      </c>
      <c r="I918" s="50"/>
      <c r="J918" s="50"/>
      <c r="K918" s="50"/>
      <c r="L918" s="51" t="s">
        <v>23</v>
      </c>
      <c r="M918" s="76">
        <v>0.1</v>
      </c>
      <c r="N918" s="57" t="s">
        <v>259</v>
      </c>
      <c r="O918" s="135" t="s">
        <v>260</v>
      </c>
      <c r="P918" s="41" t="s">
        <v>261</v>
      </c>
    </row>
    <row r="919" spans="1:16">
      <c r="A919" s="44">
        <v>84298</v>
      </c>
      <c r="B919" s="45" t="s">
        <v>1802</v>
      </c>
      <c r="C919" s="46">
        <v>1</v>
      </c>
      <c r="D919" s="59" t="s">
        <v>1803</v>
      </c>
      <c r="E919" s="60">
        <v>84298</v>
      </c>
      <c r="F919" s="48">
        <v>22.6</v>
      </c>
      <c r="G919" s="126">
        <f t="shared" ref="G919:G926" si="122">rv_20</f>
        <v>0.2</v>
      </c>
      <c r="H919" s="61">
        <f t="shared" si="113"/>
        <v>18.080000000000002</v>
      </c>
      <c r="I919" s="50"/>
      <c r="J919" s="50"/>
      <c r="K919" s="50"/>
      <c r="L919" s="51" t="s">
        <v>23</v>
      </c>
      <c r="M919" s="76">
        <v>0.02</v>
      </c>
      <c r="N919" s="57" t="s">
        <v>259</v>
      </c>
      <c r="O919" s="135" t="s">
        <v>260</v>
      </c>
      <c r="P919" s="41" t="s">
        <v>261</v>
      </c>
    </row>
    <row r="920" spans="1:16">
      <c r="A920" s="44" t="s">
        <v>1804</v>
      </c>
      <c r="B920" s="45" t="s">
        <v>1805</v>
      </c>
      <c r="C920" s="46">
        <v>1</v>
      </c>
      <c r="D920" s="59" t="s">
        <v>1582</v>
      </c>
      <c r="E920" s="60" t="s">
        <v>1804</v>
      </c>
      <c r="F920" s="48">
        <v>40</v>
      </c>
      <c r="G920" s="126">
        <f t="shared" si="122"/>
        <v>0.2</v>
      </c>
      <c r="H920" s="61">
        <f t="shared" si="113"/>
        <v>32</v>
      </c>
      <c r="I920" s="50"/>
      <c r="J920" s="50"/>
      <c r="K920" s="50"/>
      <c r="L920" s="51" t="s">
        <v>23</v>
      </c>
      <c r="M920" s="76">
        <v>0.01</v>
      </c>
      <c r="N920" s="57" t="s">
        <v>259</v>
      </c>
      <c r="O920" s="135" t="s">
        <v>260</v>
      </c>
      <c r="P920" s="41" t="s">
        <v>261</v>
      </c>
    </row>
    <row r="921" spans="1:16">
      <c r="A921" s="44" t="s">
        <v>1806</v>
      </c>
      <c r="B921" s="45" t="s">
        <v>1807</v>
      </c>
      <c r="C921" s="46">
        <v>1</v>
      </c>
      <c r="D921" s="59" t="s">
        <v>1582</v>
      </c>
      <c r="E921" s="60" t="s">
        <v>1806</v>
      </c>
      <c r="F921" s="48">
        <v>82.5</v>
      </c>
      <c r="G921" s="126">
        <f t="shared" si="122"/>
        <v>0.2</v>
      </c>
      <c r="H921" s="61">
        <f t="shared" si="113"/>
        <v>66</v>
      </c>
      <c r="J921" s="50"/>
      <c r="K921" s="50"/>
      <c r="L921" s="51" t="s">
        <v>23</v>
      </c>
      <c r="M921" s="76">
        <v>0.05</v>
      </c>
      <c r="N921" s="57" t="s">
        <v>259</v>
      </c>
      <c r="O921" s="135" t="s">
        <v>260</v>
      </c>
      <c r="P921" s="41" t="s">
        <v>261</v>
      </c>
    </row>
    <row r="922" spans="1:16">
      <c r="A922" s="44" t="s">
        <v>1808</v>
      </c>
      <c r="B922" s="45" t="s">
        <v>1809</v>
      </c>
      <c r="C922" s="46">
        <v>1</v>
      </c>
      <c r="D922" s="59" t="s">
        <v>1582</v>
      </c>
      <c r="E922" s="60" t="s">
        <v>1808</v>
      </c>
      <c r="F922" s="17">
        <v>24.99</v>
      </c>
      <c r="G922" s="126">
        <f t="shared" si="122"/>
        <v>0.2</v>
      </c>
      <c r="H922" s="61">
        <f t="shared" si="113"/>
        <v>19.991999999999997</v>
      </c>
      <c r="I922" s="50"/>
      <c r="J922" s="50"/>
      <c r="K922" s="50"/>
      <c r="L922" s="51" t="s">
        <v>23</v>
      </c>
      <c r="M922" s="76">
        <v>0.02</v>
      </c>
      <c r="N922" s="57" t="s">
        <v>259</v>
      </c>
      <c r="O922" s="135" t="s">
        <v>260</v>
      </c>
      <c r="P922" s="41" t="s">
        <v>261</v>
      </c>
    </row>
    <row r="923" spans="1:16">
      <c r="A923" s="44" t="s">
        <v>1810</v>
      </c>
      <c r="B923" s="45" t="s">
        <v>1811</v>
      </c>
      <c r="C923" s="46">
        <v>1</v>
      </c>
      <c r="D923" s="59" t="s">
        <v>1582</v>
      </c>
      <c r="E923" s="60" t="s">
        <v>1810</v>
      </c>
      <c r="F923" s="17">
        <v>41.66</v>
      </c>
      <c r="G923" s="126">
        <f t="shared" si="122"/>
        <v>0.2</v>
      </c>
      <c r="H923" s="61">
        <f t="shared" si="113"/>
        <v>33.327999999999996</v>
      </c>
      <c r="I923" s="50"/>
      <c r="J923" s="50"/>
      <c r="K923" s="50"/>
      <c r="L923" s="51" t="s">
        <v>23</v>
      </c>
      <c r="M923" s="76">
        <v>0.05</v>
      </c>
      <c r="N923" s="57" t="s">
        <v>259</v>
      </c>
      <c r="O923" s="135" t="s">
        <v>260</v>
      </c>
      <c r="P923" s="41" t="s">
        <v>261</v>
      </c>
    </row>
    <row r="924" spans="1:16">
      <c r="A924" s="44" t="s">
        <v>1812</v>
      </c>
      <c r="B924" s="45" t="s">
        <v>1813</v>
      </c>
      <c r="C924" s="46">
        <v>1</v>
      </c>
      <c r="D924" s="59" t="s">
        <v>1677</v>
      </c>
      <c r="E924" s="60" t="s">
        <v>1812</v>
      </c>
      <c r="F924" s="17">
        <v>69.5</v>
      </c>
      <c r="G924" s="126">
        <f t="shared" si="122"/>
        <v>0.2</v>
      </c>
      <c r="H924" s="61">
        <f t="shared" si="113"/>
        <v>55.6</v>
      </c>
      <c r="I924" s="50"/>
      <c r="J924" s="50"/>
      <c r="K924" s="50"/>
      <c r="L924" s="51" t="s">
        <v>23</v>
      </c>
      <c r="M924" s="76">
        <v>0.05</v>
      </c>
      <c r="N924" s="57" t="s">
        <v>259</v>
      </c>
      <c r="O924" s="135" t="s">
        <v>260</v>
      </c>
      <c r="P924" s="41" t="s">
        <v>261</v>
      </c>
    </row>
    <row r="925" spans="1:16">
      <c r="A925" s="44" t="s">
        <v>1814</v>
      </c>
      <c r="B925" s="45" t="s">
        <v>1815</v>
      </c>
      <c r="C925" s="46">
        <v>1</v>
      </c>
      <c r="D925" s="59" t="s">
        <v>331</v>
      </c>
      <c r="E925" s="60" t="s">
        <v>1814</v>
      </c>
      <c r="F925" s="17">
        <v>74.41</v>
      </c>
      <c r="G925" s="126">
        <f t="shared" si="122"/>
        <v>0.2</v>
      </c>
      <c r="H925" s="61">
        <f t="shared" si="113"/>
        <v>59.527999999999999</v>
      </c>
      <c r="I925" s="50"/>
      <c r="J925" s="50"/>
      <c r="K925" s="50"/>
      <c r="L925" s="51" t="s">
        <v>23</v>
      </c>
      <c r="M925" s="76" t="s">
        <v>23</v>
      </c>
      <c r="N925" s="57" t="s">
        <v>259</v>
      </c>
      <c r="O925" s="135" t="s">
        <v>260</v>
      </c>
      <c r="P925" s="41" t="s">
        <v>261</v>
      </c>
    </row>
    <row r="926" spans="1:16">
      <c r="A926" s="44" t="s">
        <v>1816</v>
      </c>
      <c r="B926" s="45" t="s">
        <v>1817</v>
      </c>
      <c r="C926" s="46">
        <v>1</v>
      </c>
      <c r="D926" s="59" t="s">
        <v>331</v>
      </c>
      <c r="E926" s="60" t="s">
        <v>1816</v>
      </c>
      <c r="F926" s="17">
        <v>74.41</v>
      </c>
      <c r="G926" s="126">
        <f t="shared" si="122"/>
        <v>0.2</v>
      </c>
      <c r="H926" s="61">
        <f t="shared" si="113"/>
        <v>59.527999999999999</v>
      </c>
      <c r="I926" s="50"/>
      <c r="J926" s="50"/>
      <c r="K926" s="50"/>
      <c r="L926" s="51" t="s">
        <v>23</v>
      </c>
      <c r="M926" s="76" t="s">
        <v>23</v>
      </c>
      <c r="N926" s="57" t="s">
        <v>259</v>
      </c>
      <c r="O926" s="135" t="s">
        <v>260</v>
      </c>
      <c r="P926" s="41" t="s">
        <v>261</v>
      </c>
    </row>
    <row r="927" spans="1:16">
      <c r="A927" s="44" t="s">
        <v>1818</v>
      </c>
      <c r="B927" s="45" t="s">
        <v>1819</v>
      </c>
      <c r="C927" s="46">
        <v>1</v>
      </c>
      <c r="D927" s="59" t="s">
        <v>284</v>
      </c>
      <c r="E927" s="60" t="s">
        <v>1818</v>
      </c>
      <c r="F927" s="17">
        <v>57</v>
      </c>
      <c r="G927" s="126">
        <f t="shared" ref="G927:G934" si="123">rv_30</f>
        <v>0.3</v>
      </c>
      <c r="H927" s="61">
        <f t="shared" si="113"/>
        <v>39.900000000000006</v>
      </c>
      <c r="I927" s="50"/>
      <c r="J927" s="50"/>
      <c r="K927" s="50"/>
      <c r="L927" s="51" t="s">
        <v>23</v>
      </c>
      <c r="M927" s="76" t="s">
        <v>23</v>
      </c>
      <c r="N927" s="57" t="s">
        <v>259</v>
      </c>
      <c r="O927" s="135" t="s">
        <v>260</v>
      </c>
      <c r="P927" s="41" t="s">
        <v>261</v>
      </c>
    </row>
    <row r="928" spans="1:16">
      <c r="A928" s="44" t="s">
        <v>1820</v>
      </c>
      <c r="B928" s="45" t="s">
        <v>1821</v>
      </c>
      <c r="C928" s="46">
        <v>1</v>
      </c>
      <c r="D928" s="59" t="s">
        <v>284</v>
      </c>
      <c r="E928" s="60" t="s">
        <v>1820</v>
      </c>
      <c r="F928" s="17">
        <v>52.42</v>
      </c>
      <c r="G928" s="126">
        <f t="shared" si="123"/>
        <v>0.3</v>
      </c>
      <c r="H928" s="61">
        <f t="shared" si="113"/>
        <v>36.694000000000003</v>
      </c>
      <c r="I928" s="50"/>
      <c r="J928" s="50"/>
      <c r="K928" s="50"/>
      <c r="L928" s="51" t="s">
        <v>23</v>
      </c>
      <c r="M928" s="76" t="s">
        <v>23</v>
      </c>
      <c r="N928" s="57" t="s">
        <v>259</v>
      </c>
      <c r="O928" s="135" t="s">
        <v>260</v>
      </c>
      <c r="P928" s="41" t="s">
        <v>261</v>
      </c>
    </row>
    <row r="929" spans="1:16">
      <c r="A929" s="44" t="s">
        <v>1822</v>
      </c>
      <c r="B929" s="45" t="s">
        <v>1823</v>
      </c>
      <c r="C929" s="46">
        <v>1</v>
      </c>
      <c r="D929" s="59" t="s">
        <v>284</v>
      </c>
      <c r="E929" s="60" t="s">
        <v>1822</v>
      </c>
      <c r="F929" s="17">
        <v>58.25</v>
      </c>
      <c r="G929" s="126">
        <f t="shared" si="123"/>
        <v>0.3</v>
      </c>
      <c r="H929" s="61">
        <f t="shared" si="113"/>
        <v>40.775000000000006</v>
      </c>
      <c r="I929" s="50"/>
      <c r="J929" s="50"/>
      <c r="K929" s="50"/>
      <c r="L929" s="51" t="s">
        <v>23</v>
      </c>
      <c r="M929" s="76" t="s">
        <v>23</v>
      </c>
      <c r="N929" s="57" t="s">
        <v>259</v>
      </c>
      <c r="O929" s="135" t="s">
        <v>260</v>
      </c>
      <c r="P929" s="41" t="s">
        <v>261</v>
      </c>
    </row>
    <row r="930" spans="1:16">
      <c r="A930" s="44" t="s">
        <v>1824</v>
      </c>
      <c r="B930" s="45" t="s">
        <v>1825</v>
      </c>
      <c r="C930" s="46">
        <v>1</v>
      </c>
      <c r="D930" s="59" t="s">
        <v>284</v>
      </c>
      <c r="E930" s="60" t="s">
        <v>1824</v>
      </c>
      <c r="F930" s="17">
        <v>86.58</v>
      </c>
      <c r="G930" s="126">
        <f t="shared" si="123"/>
        <v>0.3</v>
      </c>
      <c r="H930" s="61">
        <f t="shared" si="113"/>
        <v>60.605999999999995</v>
      </c>
      <c r="I930" s="50"/>
      <c r="J930" s="50"/>
      <c r="K930" s="50"/>
      <c r="L930" s="51" t="s">
        <v>23</v>
      </c>
      <c r="M930" s="76" t="s">
        <v>23</v>
      </c>
      <c r="N930" s="57" t="s">
        <v>259</v>
      </c>
      <c r="O930" s="135" t="s">
        <v>260</v>
      </c>
      <c r="P930" s="41" t="s">
        <v>261</v>
      </c>
    </row>
    <row r="931" spans="1:16">
      <c r="A931" s="44" t="s">
        <v>1826</v>
      </c>
      <c r="B931" s="45" t="s">
        <v>1827</v>
      </c>
      <c r="C931" s="46">
        <v>1</v>
      </c>
      <c r="D931" s="59" t="s">
        <v>284</v>
      </c>
      <c r="E931" s="60" t="s">
        <v>1826</v>
      </c>
      <c r="F931" s="17">
        <v>58.25</v>
      </c>
      <c r="G931" s="126">
        <f t="shared" si="123"/>
        <v>0.3</v>
      </c>
      <c r="H931" s="61">
        <f t="shared" si="113"/>
        <v>40.775000000000006</v>
      </c>
      <c r="I931" s="50"/>
      <c r="J931" s="50"/>
      <c r="K931" s="50"/>
      <c r="L931" s="51" t="s">
        <v>23</v>
      </c>
      <c r="M931" s="76" t="s">
        <v>23</v>
      </c>
      <c r="N931" s="57" t="s">
        <v>259</v>
      </c>
      <c r="O931" s="135" t="s">
        <v>260</v>
      </c>
      <c r="P931" s="41" t="s">
        <v>261</v>
      </c>
    </row>
    <row r="932" spans="1:16">
      <c r="A932" s="44" t="s">
        <v>1828</v>
      </c>
      <c r="B932" s="45" t="s">
        <v>1829</v>
      </c>
      <c r="C932" s="46">
        <v>1</v>
      </c>
      <c r="D932" s="59" t="s">
        <v>284</v>
      </c>
      <c r="E932" s="60" t="s">
        <v>1828</v>
      </c>
      <c r="F932" s="17">
        <v>86.56</v>
      </c>
      <c r="G932" s="126">
        <f t="shared" si="123"/>
        <v>0.3</v>
      </c>
      <c r="H932" s="61">
        <f t="shared" si="113"/>
        <v>60.591999999999999</v>
      </c>
      <c r="I932" s="50"/>
      <c r="J932" s="50"/>
      <c r="K932" s="50"/>
      <c r="L932" s="51" t="s">
        <v>23</v>
      </c>
      <c r="M932" s="76" t="s">
        <v>23</v>
      </c>
      <c r="N932" s="57" t="s">
        <v>259</v>
      </c>
      <c r="O932" s="135" t="s">
        <v>260</v>
      </c>
      <c r="P932" s="41" t="s">
        <v>261</v>
      </c>
    </row>
    <row r="933" spans="1:16">
      <c r="A933" s="44" t="s">
        <v>1830</v>
      </c>
      <c r="B933" s="45" t="s">
        <v>1831</v>
      </c>
      <c r="C933" s="46">
        <v>1</v>
      </c>
      <c r="D933" s="59" t="s">
        <v>284</v>
      </c>
      <c r="E933" s="60" t="s">
        <v>1830</v>
      </c>
      <c r="F933" s="17">
        <v>131</v>
      </c>
      <c r="G933" s="126">
        <f t="shared" si="123"/>
        <v>0.3</v>
      </c>
      <c r="H933" s="61">
        <f t="shared" si="113"/>
        <v>91.7</v>
      </c>
      <c r="I933" s="50"/>
      <c r="J933" s="50"/>
      <c r="K933" s="50"/>
      <c r="L933" s="51" t="s">
        <v>23</v>
      </c>
      <c r="M933" s="76" t="s">
        <v>23</v>
      </c>
      <c r="N933" s="57" t="s">
        <v>259</v>
      </c>
      <c r="O933" s="135" t="s">
        <v>260</v>
      </c>
      <c r="P933" s="41" t="s">
        <v>261</v>
      </c>
    </row>
    <row r="934" spans="1:16">
      <c r="A934" s="44" t="s">
        <v>1832</v>
      </c>
      <c r="B934" s="45" t="s">
        <v>1833</v>
      </c>
      <c r="C934" s="46">
        <v>1</v>
      </c>
      <c r="D934" s="59" t="s">
        <v>284</v>
      </c>
      <c r="E934" s="60" t="s">
        <v>1832</v>
      </c>
      <c r="F934" s="17">
        <v>150</v>
      </c>
      <c r="G934" s="126">
        <f t="shared" si="123"/>
        <v>0.3</v>
      </c>
      <c r="H934" s="61">
        <f t="shared" ref="H934:H952" si="124">F934-(F934*G934)</f>
        <v>105</v>
      </c>
      <c r="I934" s="50"/>
      <c r="J934" s="50"/>
      <c r="K934" s="50"/>
      <c r="L934" s="51" t="s">
        <v>23</v>
      </c>
      <c r="M934" s="76" t="s">
        <v>23</v>
      </c>
      <c r="N934" s="57" t="s">
        <v>259</v>
      </c>
      <c r="O934" s="135" t="s">
        <v>260</v>
      </c>
      <c r="P934" s="41" t="s">
        <v>261</v>
      </c>
    </row>
    <row r="935" spans="1:16">
      <c r="A935" s="44" t="s">
        <v>1834</v>
      </c>
      <c r="B935" s="45" t="s">
        <v>1835</v>
      </c>
      <c r="C935" s="46">
        <v>1</v>
      </c>
      <c r="D935" s="59" t="s">
        <v>877</v>
      </c>
      <c r="E935" s="60" t="s">
        <v>1834</v>
      </c>
      <c r="F935" s="17">
        <v>39.99</v>
      </c>
      <c r="G935" s="126">
        <f>rv_30</f>
        <v>0.3</v>
      </c>
      <c r="H935" s="61">
        <f t="shared" si="124"/>
        <v>27.993000000000002</v>
      </c>
      <c r="I935" s="50"/>
      <c r="J935" s="50"/>
      <c r="K935" s="50"/>
      <c r="L935" s="51" t="s">
        <v>23</v>
      </c>
      <c r="M935" s="76">
        <v>0.1</v>
      </c>
      <c r="N935" s="57" t="s">
        <v>259</v>
      </c>
      <c r="O935" s="135" t="s">
        <v>260</v>
      </c>
      <c r="P935" s="41" t="s">
        <v>261</v>
      </c>
    </row>
    <row r="936" spans="1:16">
      <c r="A936" s="44" t="s">
        <v>1836</v>
      </c>
      <c r="B936" s="45" t="s">
        <v>1837</v>
      </c>
      <c r="C936" s="46">
        <v>1</v>
      </c>
      <c r="D936" s="54" t="s">
        <v>877</v>
      </c>
      <c r="E936" s="63" t="s">
        <v>1836</v>
      </c>
      <c r="F936" s="48">
        <v>100.33</v>
      </c>
      <c r="G936" s="126">
        <f>rv_30</f>
        <v>0.3</v>
      </c>
      <c r="H936" s="50">
        <f t="shared" si="124"/>
        <v>70.230999999999995</v>
      </c>
      <c r="I936" s="50"/>
      <c r="J936" s="50"/>
      <c r="K936" s="50"/>
      <c r="L936" s="51" t="s">
        <v>23</v>
      </c>
      <c r="M936" s="76">
        <v>0.63</v>
      </c>
      <c r="N936" s="57" t="s">
        <v>259</v>
      </c>
      <c r="O936" s="135" t="s">
        <v>260</v>
      </c>
      <c r="P936" s="41" t="s">
        <v>261</v>
      </c>
    </row>
    <row r="937" spans="1:16">
      <c r="A937" s="44" t="s">
        <v>1838</v>
      </c>
      <c r="B937" s="45" t="s">
        <v>1839</v>
      </c>
      <c r="C937" s="46">
        <v>1</v>
      </c>
      <c r="D937" s="54" t="s">
        <v>1643</v>
      </c>
      <c r="E937" s="63" t="s">
        <v>1838</v>
      </c>
      <c r="F937" s="48">
        <v>14.99</v>
      </c>
      <c r="G937" s="126">
        <f>rv_20</f>
        <v>0.2</v>
      </c>
      <c r="H937" s="50">
        <f t="shared" si="124"/>
        <v>11.992000000000001</v>
      </c>
      <c r="I937" s="50"/>
      <c r="J937" s="50"/>
      <c r="K937" s="50"/>
      <c r="L937" s="51" t="s">
        <v>23</v>
      </c>
      <c r="M937" s="76">
        <v>0.02</v>
      </c>
      <c r="N937" s="57" t="s">
        <v>259</v>
      </c>
      <c r="O937" s="135" t="s">
        <v>260</v>
      </c>
      <c r="P937" s="41" t="s">
        <v>261</v>
      </c>
    </row>
    <row r="938" spans="1:16">
      <c r="A938" s="44" t="s">
        <v>1840</v>
      </c>
      <c r="B938" s="45" t="s">
        <v>1841</v>
      </c>
      <c r="C938" s="46">
        <v>1</v>
      </c>
      <c r="D938" s="59" t="s">
        <v>1677</v>
      </c>
      <c r="E938" s="60" t="s">
        <v>1840</v>
      </c>
      <c r="F938" s="17">
        <v>39.99</v>
      </c>
      <c r="G938" s="126">
        <f>rv_20</f>
        <v>0.2</v>
      </c>
      <c r="H938" s="61">
        <f t="shared" si="124"/>
        <v>31.992000000000001</v>
      </c>
      <c r="I938" s="50"/>
      <c r="J938" s="50"/>
      <c r="K938" s="50"/>
      <c r="L938" s="51" t="s">
        <v>23</v>
      </c>
      <c r="M938" s="76">
        <v>0.02</v>
      </c>
      <c r="N938" s="57" t="s">
        <v>259</v>
      </c>
      <c r="O938" s="135" t="s">
        <v>260</v>
      </c>
      <c r="P938" s="41" t="s">
        <v>261</v>
      </c>
    </row>
    <row r="939" spans="1:16">
      <c r="A939" s="44" t="s">
        <v>1842</v>
      </c>
      <c r="B939" s="45" t="s">
        <v>1843</v>
      </c>
      <c r="C939" s="46">
        <v>1</v>
      </c>
      <c r="D939" s="59" t="s">
        <v>342</v>
      </c>
      <c r="E939" s="60" t="s">
        <v>1842</v>
      </c>
      <c r="F939" s="48">
        <v>69</v>
      </c>
      <c r="G939" s="126">
        <f>rv_20</f>
        <v>0.2</v>
      </c>
      <c r="H939" s="61">
        <f t="shared" si="124"/>
        <v>55.2</v>
      </c>
      <c r="I939" s="50"/>
      <c r="J939" s="50"/>
      <c r="K939" s="50"/>
      <c r="L939" s="51" t="s">
        <v>23</v>
      </c>
      <c r="M939" s="76">
        <v>0.05</v>
      </c>
      <c r="N939" s="57" t="s">
        <v>259</v>
      </c>
      <c r="O939" s="135" t="s">
        <v>260</v>
      </c>
      <c r="P939" s="41" t="s">
        <v>261</v>
      </c>
    </row>
    <row r="940" spans="1:16">
      <c r="A940" s="44" t="s">
        <v>1844</v>
      </c>
      <c r="B940" s="45" t="s">
        <v>1845</v>
      </c>
      <c r="C940" s="46">
        <v>1</v>
      </c>
      <c r="D940" s="59" t="s">
        <v>1677</v>
      </c>
      <c r="E940" s="60" t="s">
        <v>1844</v>
      </c>
      <c r="F940" s="48">
        <v>129</v>
      </c>
      <c r="G940" s="126">
        <f>rv_10</f>
        <v>0.1</v>
      </c>
      <c r="H940" s="61">
        <f t="shared" si="124"/>
        <v>116.1</v>
      </c>
      <c r="I940" s="50"/>
      <c r="J940" s="50"/>
      <c r="K940" s="50"/>
      <c r="L940" s="51" t="s">
        <v>23</v>
      </c>
      <c r="M940" s="76">
        <v>0.01</v>
      </c>
      <c r="N940" s="57" t="s">
        <v>259</v>
      </c>
      <c r="O940" s="135" t="s">
        <v>260</v>
      </c>
      <c r="P940" s="41" t="s">
        <v>261</v>
      </c>
    </row>
    <row r="941" spans="1:16">
      <c r="A941" s="44" t="s">
        <v>1846</v>
      </c>
      <c r="B941" s="45" t="s">
        <v>1847</v>
      </c>
      <c r="C941" s="46">
        <v>1</v>
      </c>
      <c r="D941" s="59" t="s">
        <v>392</v>
      </c>
      <c r="E941" s="60" t="s">
        <v>1846</v>
      </c>
      <c r="F941" s="134">
        <v>2565.83</v>
      </c>
      <c r="G941" s="126">
        <f>rv_20</f>
        <v>0.2</v>
      </c>
      <c r="H941" s="61">
        <f t="shared" si="124"/>
        <v>2052.6639999999998</v>
      </c>
      <c r="I941" s="50"/>
      <c r="J941" s="50"/>
      <c r="K941" s="50"/>
      <c r="L941" s="51" t="s">
        <v>23</v>
      </c>
      <c r="M941" s="76">
        <v>1.67</v>
      </c>
      <c r="N941" s="57" t="s">
        <v>259</v>
      </c>
      <c r="O941" s="135" t="s">
        <v>260</v>
      </c>
      <c r="P941" s="41" t="s">
        <v>372</v>
      </c>
    </row>
    <row r="942" spans="1:16">
      <c r="A942" s="44"/>
      <c r="B942" s="45"/>
      <c r="C942" s="46"/>
      <c r="D942" s="59"/>
      <c r="E942" s="60"/>
      <c r="F942" s="17"/>
      <c r="G942" s="126"/>
      <c r="H942" s="61"/>
      <c r="I942" s="50"/>
      <c r="J942" s="50"/>
      <c r="K942" s="50"/>
      <c r="L942" s="51"/>
      <c r="M942" s="76"/>
      <c r="N942" s="57"/>
      <c r="O942" s="135"/>
      <c r="P942" s="41"/>
    </row>
    <row r="943" spans="1:16">
      <c r="A943" s="44"/>
      <c r="B943" s="45"/>
      <c r="C943" s="46"/>
      <c r="D943" s="59"/>
      <c r="E943" s="60"/>
      <c r="F943" s="17"/>
      <c r="G943" s="126"/>
      <c r="H943" s="61"/>
      <c r="I943" s="50"/>
      <c r="J943" s="50"/>
      <c r="K943" s="50"/>
      <c r="L943" s="51"/>
      <c r="M943" s="76"/>
      <c r="N943" s="57"/>
      <c r="O943" s="135"/>
      <c r="P943" s="41"/>
    </row>
    <row r="944" spans="1:16">
      <c r="A944" s="44" t="s">
        <v>1848</v>
      </c>
      <c r="B944" s="45" t="s">
        <v>1849</v>
      </c>
      <c r="C944" s="46">
        <v>1</v>
      </c>
      <c r="D944" s="54" t="s">
        <v>392</v>
      </c>
      <c r="E944" s="63" t="s">
        <v>1848</v>
      </c>
      <c r="F944" s="134">
        <v>5299.17</v>
      </c>
      <c r="G944" s="126">
        <f>rv_20</f>
        <v>0.2</v>
      </c>
      <c r="H944" s="50">
        <f t="shared" si="124"/>
        <v>4239.3360000000002</v>
      </c>
      <c r="I944" s="50"/>
      <c r="J944" s="50"/>
      <c r="K944" s="50"/>
      <c r="L944" s="51" t="s">
        <v>23</v>
      </c>
      <c r="M944" s="76">
        <v>2.5</v>
      </c>
      <c r="N944" s="52" t="s">
        <v>259</v>
      </c>
      <c r="O944" s="135" t="s">
        <v>260</v>
      </c>
      <c r="P944" s="41" t="s">
        <v>372</v>
      </c>
    </row>
    <row r="945" spans="1:16">
      <c r="A945" s="44" t="s">
        <v>1850</v>
      </c>
      <c r="B945" s="45" t="s">
        <v>1851</v>
      </c>
      <c r="C945" s="46">
        <v>1</v>
      </c>
      <c r="D945" s="54" t="s">
        <v>1852</v>
      </c>
      <c r="E945" s="133" t="s">
        <v>1850</v>
      </c>
      <c r="F945" s="48">
        <v>12</v>
      </c>
      <c r="G945" s="123">
        <f t="shared" ref="G945:G950" si="125">rv_30</f>
        <v>0.3</v>
      </c>
      <c r="H945" s="50">
        <f t="shared" si="124"/>
        <v>8.4</v>
      </c>
      <c r="I945" s="50"/>
      <c r="J945" s="50"/>
      <c r="K945" s="50"/>
      <c r="L945" s="51">
        <v>1.6</v>
      </c>
      <c r="M945" s="76">
        <v>0.02</v>
      </c>
      <c r="N945" s="57" t="s">
        <v>259</v>
      </c>
      <c r="O945" s="135" t="s">
        <v>260</v>
      </c>
      <c r="P945" s="41" t="s">
        <v>372</v>
      </c>
    </row>
    <row r="946" spans="1:16">
      <c r="A946" s="56" t="s">
        <v>1853</v>
      </c>
      <c r="B946" s="45" t="s">
        <v>1854</v>
      </c>
      <c r="C946" s="46">
        <v>1</v>
      </c>
      <c r="D946" s="54" t="s">
        <v>1852</v>
      </c>
      <c r="E946" s="133" t="s">
        <v>1853</v>
      </c>
      <c r="F946" s="48">
        <v>25</v>
      </c>
      <c r="G946" s="123">
        <f t="shared" si="125"/>
        <v>0.3</v>
      </c>
      <c r="H946" s="50">
        <f t="shared" si="124"/>
        <v>17.5</v>
      </c>
      <c r="I946" s="50"/>
      <c r="J946" s="50"/>
      <c r="K946" s="50"/>
      <c r="L946" s="51">
        <v>3.2</v>
      </c>
      <c r="M946" s="76">
        <v>0.02</v>
      </c>
      <c r="N946" s="57" t="s">
        <v>259</v>
      </c>
      <c r="O946" s="135" t="s">
        <v>260</v>
      </c>
      <c r="P946" s="41" t="s">
        <v>372</v>
      </c>
    </row>
    <row r="947" spans="1:16">
      <c r="A947" s="56" t="s">
        <v>1855</v>
      </c>
      <c r="B947" s="45" t="s">
        <v>1856</v>
      </c>
      <c r="C947" s="46">
        <v>1</v>
      </c>
      <c r="D947" s="54" t="s">
        <v>1852</v>
      </c>
      <c r="E947" s="133" t="s">
        <v>1855</v>
      </c>
      <c r="F947" s="48">
        <v>46</v>
      </c>
      <c r="G947" s="123">
        <f t="shared" si="125"/>
        <v>0.3</v>
      </c>
      <c r="H947" s="50">
        <f t="shared" si="124"/>
        <v>32.200000000000003</v>
      </c>
      <c r="I947" s="50"/>
      <c r="J947" s="50"/>
      <c r="K947" s="50"/>
      <c r="L947" s="51">
        <v>6.4</v>
      </c>
      <c r="M947" s="76">
        <v>0.02</v>
      </c>
      <c r="N947" s="57" t="s">
        <v>259</v>
      </c>
      <c r="O947" s="135" t="s">
        <v>260</v>
      </c>
      <c r="P947" s="41" t="s">
        <v>372</v>
      </c>
    </row>
    <row r="948" spans="1:16">
      <c r="A948" s="56" t="s">
        <v>1857</v>
      </c>
      <c r="B948" s="45" t="s">
        <v>1858</v>
      </c>
      <c r="C948" s="46">
        <v>1</v>
      </c>
      <c r="D948" s="54" t="s">
        <v>1852</v>
      </c>
      <c r="E948" s="133" t="s">
        <v>1857</v>
      </c>
      <c r="F948" s="48">
        <v>85</v>
      </c>
      <c r="G948" s="123">
        <f t="shared" si="125"/>
        <v>0.3</v>
      </c>
      <c r="H948" s="50">
        <f t="shared" si="124"/>
        <v>59.5</v>
      </c>
      <c r="I948" s="50"/>
      <c r="J948" s="50"/>
      <c r="K948" s="50"/>
      <c r="L948" s="51">
        <v>12.8</v>
      </c>
      <c r="M948" s="76">
        <v>0.02</v>
      </c>
      <c r="N948" s="57" t="s">
        <v>259</v>
      </c>
      <c r="O948" s="135" t="s">
        <v>260</v>
      </c>
      <c r="P948" s="41" t="s">
        <v>372</v>
      </c>
    </row>
    <row r="949" spans="1:16">
      <c r="A949" s="56" t="s">
        <v>1859</v>
      </c>
      <c r="B949" s="45" t="s">
        <v>1860</v>
      </c>
      <c r="C949" s="46">
        <v>1</v>
      </c>
      <c r="D949" s="54" t="s">
        <v>1861</v>
      </c>
      <c r="E949" s="133" t="s">
        <v>1859</v>
      </c>
      <c r="F949" s="48">
        <v>19.989999999999998</v>
      </c>
      <c r="G949" s="123">
        <f t="shared" si="125"/>
        <v>0.3</v>
      </c>
      <c r="H949" s="50">
        <f t="shared" si="124"/>
        <v>13.992999999999999</v>
      </c>
      <c r="I949" s="50"/>
      <c r="J949" s="50"/>
      <c r="K949" s="50"/>
      <c r="L949" s="51">
        <v>3.2</v>
      </c>
      <c r="M949" s="76">
        <v>0.01</v>
      </c>
      <c r="N949" s="57" t="s">
        <v>259</v>
      </c>
      <c r="O949" s="135" t="s">
        <v>260</v>
      </c>
      <c r="P949" s="41" t="s">
        <v>372</v>
      </c>
    </row>
    <row r="950" spans="1:16">
      <c r="A950" s="56" t="s">
        <v>1862</v>
      </c>
      <c r="B950" s="45" t="s">
        <v>1863</v>
      </c>
      <c r="C950" s="46">
        <v>1</v>
      </c>
      <c r="D950" s="54" t="s">
        <v>1861</v>
      </c>
      <c r="E950" s="133" t="s">
        <v>1862</v>
      </c>
      <c r="F950" s="48">
        <v>31.65</v>
      </c>
      <c r="G950" s="123">
        <f t="shared" si="125"/>
        <v>0.3</v>
      </c>
      <c r="H950" s="50">
        <f t="shared" si="124"/>
        <v>22.155000000000001</v>
      </c>
      <c r="I950" s="50"/>
      <c r="J950" s="50"/>
      <c r="K950" s="50"/>
      <c r="L950" s="51">
        <v>6.4</v>
      </c>
      <c r="M950" s="76">
        <v>0.01</v>
      </c>
      <c r="N950" s="57" t="s">
        <v>259</v>
      </c>
      <c r="O950" s="135" t="s">
        <v>260</v>
      </c>
      <c r="P950" s="41" t="s">
        <v>372</v>
      </c>
    </row>
    <row r="951" spans="1:16">
      <c r="A951" s="56" t="s">
        <v>1864</v>
      </c>
      <c r="B951" s="45" t="s">
        <v>1865</v>
      </c>
      <c r="C951" s="46">
        <v>1</v>
      </c>
      <c r="D951" s="54" t="s">
        <v>1695</v>
      </c>
      <c r="E951" s="133" t="s">
        <v>1864</v>
      </c>
      <c r="F951" s="48">
        <v>2295</v>
      </c>
      <c r="G951" s="123">
        <f>rv_10</f>
        <v>0.1</v>
      </c>
      <c r="H951" s="50">
        <f t="shared" si="124"/>
        <v>2065.5</v>
      </c>
      <c r="I951" s="50"/>
      <c r="J951" s="50"/>
      <c r="K951" s="50"/>
      <c r="L951" s="51" t="s">
        <v>23</v>
      </c>
      <c r="M951" s="76">
        <v>4.17</v>
      </c>
      <c r="N951" s="57" t="s">
        <v>259</v>
      </c>
      <c r="O951" s="135" t="s">
        <v>260</v>
      </c>
      <c r="P951" s="41" t="s">
        <v>261</v>
      </c>
    </row>
    <row r="952" spans="1:16">
      <c r="A952" s="56" t="s">
        <v>1866</v>
      </c>
      <c r="B952" s="45" t="s">
        <v>1867</v>
      </c>
      <c r="C952" s="46">
        <v>1</v>
      </c>
      <c r="D952" s="54" t="s">
        <v>1695</v>
      </c>
      <c r="E952" s="133" t="s">
        <v>1866</v>
      </c>
      <c r="F952" s="48">
        <v>3170</v>
      </c>
      <c r="G952" s="123">
        <f>rv_10</f>
        <v>0.1</v>
      </c>
      <c r="H952" s="50">
        <f t="shared" si="124"/>
        <v>2853</v>
      </c>
      <c r="I952" s="50"/>
      <c r="J952" s="50"/>
      <c r="K952" s="50"/>
      <c r="L952" s="51" t="s">
        <v>23</v>
      </c>
      <c r="M952" s="76">
        <v>4.17</v>
      </c>
      <c r="N952" s="57" t="s">
        <v>259</v>
      </c>
      <c r="O952" s="135" t="s">
        <v>260</v>
      </c>
      <c r="P952" s="41" t="s">
        <v>261</v>
      </c>
    </row>
    <row r="953" spans="1:16">
      <c r="A953" s="44" t="s">
        <v>1868</v>
      </c>
      <c r="B953" s="45" t="s">
        <v>1869</v>
      </c>
      <c r="C953" s="46">
        <v>1</v>
      </c>
      <c r="D953" s="54" t="s">
        <v>21</v>
      </c>
      <c r="E953" s="63" t="s">
        <v>1868</v>
      </c>
      <c r="F953" s="48"/>
      <c r="G953" s="123"/>
      <c r="H953" s="50">
        <v>82.5</v>
      </c>
      <c r="I953" s="50"/>
      <c r="J953" s="50"/>
      <c r="K953" s="50"/>
      <c r="L953" s="51" t="s">
        <v>23</v>
      </c>
      <c r="M953" s="76" t="s">
        <v>23</v>
      </c>
      <c r="N953" s="52" t="s">
        <v>1870</v>
      </c>
      <c r="O953" s="135" t="s">
        <v>1871</v>
      </c>
      <c r="P953" s="41" t="s">
        <v>1872</v>
      </c>
    </row>
    <row r="954" spans="1:16">
      <c r="A954" s="44" t="s">
        <v>1873</v>
      </c>
      <c r="B954" s="45" t="s">
        <v>1874</v>
      </c>
      <c r="C954" s="46">
        <v>1</v>
      </c>
      <c r="D954" s="54" t="s">
        <v>21</v>
      </c>
      <c r="E954" s="63" t="s">
        <v>1873</v>
      </c>
      <c r="F954" s="48">
        <v>82.5</v>
      </c>
      <c r="G954" s="123">
        <f>rv_log_apple_vol</f>
        <v>0.3</v>
      </c>
      <c r="H954" s="50">
        <f>F954-(F954*G954)</f>
        <v>57.75</v>
      </c>
      <c r="I954" s="50"/>
      <c r="J954" s="50"/>
      <c r="K954" s="50"/>
      <c r="L954" s="51" t="s">
        <v>23</v>
      </c>
      <c r="M954" s="76" t="s">
        <v>23</v>
      </c>
      <c r="N954" s="52" t="s">
        <v>1870</v>
      </c>
      <c r="O954" s="135" t="s">
        <v>1871</v>
      </c>
      <c r="P954" s="41" t="s">
        <v>1872</v>
      </c>
    </row>
    <row r="955" spans="1:16">
      <c r="A955" s="44" t="s">
        <v>1875</v>
      </c>
      <c r="B955" s="45" t="s">
        <v>1876</v>
      </c>
      <c r="C955" s="46">
        <v>1</v>
      </c>
      <c r="D955" s="54" t="s">
        <v>21</v>
      </c>
      <c r="E955" s="63" t="s">
        <v>1875</v>
      </c>
      <c r="F955" s="48"/>
      <c r="G955" s="123"/>
      <c r="H955" s="50">
        <v>299.17</v>
      </c>
      <c r="I955" s="50"/>
      <c r="J955" s="50"/>
      <c r="K955" s="50"/>
      <c r="L955" s="51" t="s">
        <v>23</v>
      </c>
      <c r="M955" s="76" t="s">
        <v>23</v>
      </c>
      <c r="N955" s="52" t="s">
        <v>1870</v>
      </c>
      <c r="O955" s="135" t="s">
        <v>1877</v>
      </c>
      <c r="P955" s="41" t="s">
        <v>1561</v>
      </c>
    </row>
    <row r="956" spans="1:16">
      <c r="A956" s="44" t="s">
        <v>1878</v>
      </c>
      <c r="B956" s="45" t="s">
        <v>1879</v>
      </c>
      <c r="C956" s="46">
        <v>1</v>
      </c>
      <c r="D956" s="54" t="s">
        <v>21</v>
      </c>
      <c r="E956" s="63" t="s">
        <v>1878</v>
      </c>
      <c r="F956" s="48">
        <v>299.17</v>
      </c>
      <c r="G956" s="123">
        <f>rv_log_apple_vol</f>
        <v>0.3</v>
      </c>
      <c r="H956" s="50">
        <f>F956-(F956*G956)</f>
        <v>209.41900000000001</v>
      </c>
      <c r="I956" s="50"/>
      <c r="J956" s="50"/>
      <c r="K956" s="50"/>
      <c r="L956" s="51" t="s">
        <v>23</v>
      </c>
      <c r="M956" s="76" t="s">
        <v>23</v>
      </c>
      <c r="N956" s="52" t="s">
        <v>1870</v>
      </c>
      <c r="O956" s="135" t="s">
        <v>1877</v>
      </c>
      <c r="P956" s="41" t="s">
        <v>1561</v>
      </c>
    </row>
    <row r="957" spans="1:16">
      <c r="A957" s="44" t="s">
        <v>1880</v>
      </c>
      <c r="B957" s="45" t="s">
        <v>1881</v>
      </c>
      <c r="C957" s="46">
        <v>1</v>
      </c>
      <c r="D957" s="54" t="s">
        <v>21</v>
      </c>
      <c r="E957" s="63" t="s">
        <v>1880</v>
      </c>
      <c r="F957" s="48"/>
      <c r="G957" s="123"/>
      <c r="H957" s="50">
        <v>50</v>
      </c>
      <c r="I957" s="50"/>
      <c r="J957" s="50"/>
      <c r="K957" s="50"/>
      <c r="L957" s="51" t="s">
        <v>23</v>
      </c>
      <c r="M957" s="76" t="s">
        <v>23</v>
      </c>
      <c r="N957" s="52" t="s">
        <v>1870</v>
      </c>
      <c r="O957" s="135" t="s">
        <v>1877</v>
      </c>
      <c r="P957" s="41" t="s">
        <v>1561</v>
      </c>
    </row>
    <row r="958" spans="1:16">
      <c r="A958" s="44" t="s">
        <v>1882</v>
      </c>
      <c r="B958" s="45" t="s">
        <v>1883</v>
      </c>
      <c r="C958" s="46">
        <v>1</v>
      </c>
      <c r="D958" s="54" t="s">
        <v>21</v>
      </c>
      <c r="E958" s="63" t="s">
        <v>1882</v>
      </c>
      <c r="F958" s="48">
        <v>50</v>
      </c>
      <c r="G958" s="123">
        <f>rv_log_apple_vol</f>
        <v>0.3</v>
      </c>
      <c r="H958" s="50">
        <f>F958-(F958*G958)</f>
        <v>35</v>
      </c>
      <c r="I958" s="50"/>
      <c r="J958" s="50"/>
      <c r="K958" s="50"/>
      <c r="L958" s="51" t="s">
        <v>23</v>
      </c>
      <c r="M958" s="76" t="s">
        <v>23</v>
      </c>
      <c r="N958" s="52" t="s">
        <v>1870</v>
      </c>
      <c r="O958" s="135" t="s">
        <v>1877</v>
      </c>
      <c r="P958" s="41" t="s">
        <v>1561</v>
      </c>
    </row>
    <row r="959" spans="1:16">
      <c r="A959" s="44" t="s">
        <v>1884</v>
      </c>
      <c r="B959" s="45" t="s">
        <v>1885</v>
      </c>
      <c r="C959" s="46">
        <v>1</v>
      </c>
      <c r="D959" s="54" t="s">
        <v>21</v>
      </c>
      <c r="E959" s="63" t="s">
        <v>1884</v>
      </c>
      <c r="F959" s="48"/>
      <c r="G959" s="123"/>
      <c r="H959" s="50">
        <v>50</v>
      </c>
      <c r="I959" s="50"/>
      <c r="J959" s="50"/>
      <c r="K959" s="50"/>
      <c r="L959" s="51" t="s">
        <v>23</v>
      </c>
      <c r="M959" s="76" t="s">
        <v>23</v>
      </c>
      <c r="N959" s="52" t="s">
        <v>1870</v>
      </c>
      <c r="O959" s="135" t="s">
        <v>1877</v>
      </c>
      <c r="P959" s="41" t="s">
        <v>1561</v>
      </c>
    </row>
    <row r="960" spans="1:16">
      <c r="A960" s="44" t="s">
        <v>1886</v>
      </c>
      <c r="B960" s="45" t="s">
        <v>1887</v>
      </c>
      <c r="C960" s="46">
        <v>1</v>
      </c>
      <c r="D960" s="54" t="s">
        <v>21</v>
      </c>
      <c r="E960" s="63" t="s">
        <v>1886</v>
      </c>
      <c r="F960" s="48">
        <v>50</v>
      </c>
      <c r="G960" s="123">
        <f>rv_log_apple_vol</f>
        <v>0.3</v>
      </c>
      <c r="H960" s="50">
        <f>F960-(F960*G960)</f>
        <v>35</v>
      </c>
      <c r="I960" s="50"/>
      <c r="J960" s="50"/>
      <c r="K960" s="50"/>
      <c r="L960" s="51" t="s">
        <v>23</v>
      </c>
      <c r="M960" s="76" t="s">
        <v>23</v>
      </c>
      <c r="N960" s="52" t="s">
        <v>1870</v>
      </c>
      <c r="O960" s="135" t="s">
        <v>1877</v>
      </c>
      <c r="P960" s="41" t="s">
        <v>1561</v>
      </c>
    </row>
    <row r="961" spans="1:16">
      <c r="A961" s="44" t="s">
        <v>1888</v>
      </c>
      <c r="B961" s="45" t="s">
        <v>1889</v>
      </c>
      <c r="C961" s="46">
        <v>1</v>
      </c>
      <c r="D961" s="54" t="s">
        <v>21</v>
      </c>
      <c r="E961" s="63" t="s">
        <v>1888</v>
      </c>
      <c r="F961" s="48"/>
      <c r="G961" s="123"/>
      <c r="H961" s="50">
        <v>208.33</v>
      </c>
      <c r="I961" s="50"/>
      <c r="J961" s="50"/>
      <c r="K961" s="50"/>
      <c r="L961" s="51" t="s">
        <v>23</v>
      </c>
      <c r="M961" s="76" t="s">
        <v>23</v>
      </c>
      <c r="N961" s="52" t="s">
        <v>1870</v>
      </c>
      <c r="O961" s="135" t="s">
        <v>1877</v>
      </c>
      <c r="P961" s="41" t="s">
        <v>1561</v>
      </c>
    </row>
    <row r="962" spans="1:16">
      <c r="A962" s="44" t="s">
        <v>1890</v>
      </c>
      <c r="B962" s="45" t="s">
        <v>1891</v>
      </c>
      <c r="C962" s="46">
        <v>1</v>
      </c>
      <c r="D962" s="54" t="s">
        <v>21</v>
      </c>
      <c r="E962" s="63" t="s">
        <v>1890</v>
      </c>
      <c r="F962" s="48">
        <v>208.33</v>
      </c>
      <c r="G962" s="123">
        <f>rv_log_apple_vol</f>
        <v>0.3</v>
      </c>
      <c r="H962" s="50">
        <f>F962-(F962*G962)</f>
        <v>145.83100000000002</v>
      </c>
      <c r="I962" s="50"/>
      <c r="J962" s="50"/>
      <c r="K962" s="50"/>
      <c r="L962" s="51" t="s">
        <v>23</v>
      </c>
      <c r="M962" s="76" t="s">
        <v>23</v>
      </c>
      <c r="N962" s="52" t="s">
        <v>1870</v>
      </c>
      <c r="O962" s="135" t="s">
        <v>1877</v>
      </c>
      <c r="P962" s="41" t="s">
        <v>1561</v>
      </c>
    </row>
    <row r="963" spans="1:16">
      <c r="A963" s="44" t="s">
        <v>1892</v>
      </c>
      <c r="B963" s="45" t="s">
        <v>1893</v>
      </c>
      <c r="C963" s="46">
        <v>1</v>
      </c>
      <c r="D963" s="54" t="s">
        <v>21</v>
      </c>
      <c r="E963" s="63" t="s">
        <v>1892</v>
      </c>
      <c r="F963" s="48"/>
      <c r="G963" s="123"/>
      <c r="H963" s="50">
        <v>29.17</v>
      </c>
      <c r="I963" s="50"/>
      <c r="J963" s="50"/>
      <c r="K963" s="50"/>
      <c r="L963" s="51" t="s">
        <v>23</v>
      </c>
      <c r="M963" s="76" t="s">
        <v>23</v>
      </c>
      <c r="N963" s="52" t="s">
        <v>1870</v>
      </c>
      <c r="O963" s="135" t="s">
        <v>1877</v>
      </c>
      <c r="P963" s="41" t="s">
        <v>1561</v>
      </c>
    </row>
    <row r="964" spans="1:16">
      <c r="A964" s="44" t="s">
        <v>1894</v>
      </c>
      <c r="B964" s="45" t="s">
        <v>1895</v>
      </c>
      <c r="C964" s="46">
        <v>1</v>
      </c>
      <c r="D964" s="54" t="s">
        <v>21</v>
      </c>
      <c r="E964" s="63" t="s">
        <v>1894</v>
      </c>
      <c r="F964" s="48">
        <v>29.17</v>
      </c>
      <c r="G964" s="123">
        <f>rv_log_apple_vol</f>
        <v>0.3</v>
      </c>
      <c r="H964" s="50">
        <f t="shared" ref="H964" si="126">F964-(F964*G964)</f>
        <v>20.419000000000004</v>
      </c>
      <c r="I964" s="50"/>
      <c r="J964" s="50"/>
      <c r="K964" s="50"/>
      <c r="L964" s="51" t="s">
        <v>23</v>
      </c>
      <c r="M964" s="76" t="s">
        <v>23</v>
      </c>
      <c r="N964" s="52" t="s">
        <v>1870</v>
      </c>
      <c r="O964" s="135" t="s">
        <v>1877</v>
      </c>
      <c r="P964" s="41" t="s">
        <v>1561</v>
      </c>
    </row>
    <row r="965" spans="1:16">
      <c r="A965" s="44" t="s">
        <v>1896</v>
      </c>
      <c r="B965" s="45" t="s">
        <v>1897</v>
      </c>
      <c r="C965" s="46">
        <v>1</v>
      </c>
      <c r="D965" s="54" t="s">
        <v>1898</v>
      </c>
      <c r="E965" s="63" t="s">
        <v>1896</v>
      </c>
      <c r="F965" s="48"/>
      <c r="G965" s="123"/>
      <c r="H965" s="50">
        <v>99.17</v>
      </c>
      <c r="I965" s="50"/>
      <c r="J965" s="50"/>
      <c r="K965" s="50"/>
      <c r="L965" s="51" t="s">
        <v>23</v>
      </c>
      <c r="M965" s="76" t="s">
        <v>23</v>
      </c>
      <c r="N965" s="52" t="s">
        <v>1870</v>
      </c>
      <c r="O965" s="135" t="s">
        <v>1877</v>
      </c>
      <c r="P965" s="41" t="s">
        <v>1899</v>
      </c>
    </row>
    <row r="966" spans="1:16">
      <c r="A966" s="44" t="s">
        <v>1900</v>
      </c>
      <c r="B966" s="45" t="s">
        <v>1901</v>
      </c>
      <c r="C966" s="46">
        <v>1</v>
      </c>
      <c r="D966" s="59" t="s">
        <v>1902</v>
      </c>
      <c r="E966" s="60" t="s">
        <v>1900</v>
      </c>
      <c r="G966" s="126"/>
      <c r="H966" s="17">
        <v>47.39</v>
      </c>
      <c r="I966" s="78"/>
      <c r="J966" s="78"/>
      <c r="K966" s="78"/>
      <c r="L966" s="128" t="s">
        <v>23</v>
      </c>
      <c r="M966" s="76" t="s">
        <v>23</v>
      </c>
      <c r="N966" s="57" t="s">
        <v>1870</v>
      </c>
      <c r="O966" s="135" t="s">
        <v>1877</v>
      </c>
      <c r="P966" s="41" t="s">
        <v>1899</v>
      </c>
    </row>
    <row r="967" spans="1:16">
      <c r="A967" s="44" t="s">
        <v>1903</v>
      </c>
      <c r="B967" s="45" t="s">
        <v>1904</v>
      </c>
      <c r="C967" s="46">
        <v>1</v>
      </c>
      <c r="D967" s="59" t="s">
        <v>1902</v>
      </c>
      <c r="E967" s="60" t="s">
        <v>1903</v>
      </c>
      <c r="G967" s="126"/>
      <c r="H967" s="17">
        <v>85.31</v>
      </c>
      <c r="I967" s="78"/>
      <c r="J967" s="78"/>
      <c r="K967" s="78"/>
      <c r="L967" s="128" t="s">
        <v>23</v>
      </c>
      <c r="M967" s="76" t="s">
        <v>23</v>
      </c>
      <c r="N967" s="57" t="s">
        <v>1870</v>
      </c>
      <c r="O967" s="135" t="s">
        <v>1877</v>
      </c>
      <c r="P967" s="41" t="s">
        <v>1899</v>
      </c>
    </row>
    <row r="968" spans="1:16">
      <c r="A968" s="44" t="s">
        <v>1905</v>
      </c>
      <c r="B968" s="45" t="s">
        <v>1906</v>
      </c>
      <c r="C968" s="46">
        <v>1</v>
      </c>
      <c r="D968" s="59" t="s">
        <v>1902</v>
      </c>
      <c r="E968" s="60" t="s">
        <v>1905</v>
      </c>
      <c r="G968" s="126"/>
      <c r="H968" s="17">
        <v>113.74</v>
      </c>
      <c r="I968" s="78"/>
      <c r="J968" s="78"/>
      <c r="K968" s="78"/>
      <c r="L968" s="128" t="s">
        <v>23</v>
      </c>
      <c r="M968" s="76" t="s">
        <v>23</v>
      </c>
      <c r="N968" s="57" t="s">
        <v>1870</v>
      </c>
      <c r="O968" s="135" t="s">
        <v>1877</v>
      </c>
      <c r="P968" s="41" t="s">
        <v>1899</v>
      </c>
    </row>
    <row r="969" spans="1:16">
      <c r="A969" s="44" t="s">
        <v>1907</v>
      </c>
      <c r="B969" s="45" t="s">
        <v>1908</v>
      </c>
      <c r="C969" s="46">
        <v>1</v>
      </c>
      <c r="D969" s="59" t="s">
        <v>1909</v>
      </c>
      <c r="E969" s="60" t="s">
        <v>1907</v>
      </c>
      <c r="F969" s="17"/>
      <c r="G969" s="126"/>
      <c r="H969" s="78">
        <v>155.57</v>
      </c>
      <c r="I969" s="78"/>
      <c r="J969" s="78"/>
      <c r="K969" s="61"/>
      <c r="L969" s="51" t="s">
        <v>23</v>
      </c>
      <c r="M969" s="76" t="s">
        <v>23</v>
      </c>
      <c r="N969" s="57" t="s">
        <v>1870</v>
      </c>
      <c r="O969" s="135" t="s">
        <v>1910</v>
      </c>
      <c r="P969" s="41" t="s">
        <v>1899</v>
      </c>
    </row>
    <row r="970" spans="1:16">
      <c r="A970" s="44">
        <v>1912001502</v>
      </c>
      <c r="B970" s="45" t="s">
        <v>1911</v>
      </c>
      <c r="C970" s="46">
        <v>1</v>
      </c>
      <c r="D970" s="47" t="s">
        <v>1912</v>
      </c>
      <c r="E970" s="58">
        <v>1912001502</v>
      </c>
      <c r="F970" s="48"/>
      <c r="G970" s="123"/>
      <c r="H970" s="50">
        <v>1250</v>
      </c>
      <c r="I970" s="50"/>
      <c r="J970" s="50"/>
      <c r="K970" s="50"/>
      <c r="L970" s="51" t="s">
        <v>23</v>
      </c>
      <c r="M970" s="76" t="s">
        <v>23</v>
      </c>
      <c r="N970" s="52" t="s">
        <v>1870</v>
      </c>
      <c r="O970" s="136" t="s">
        <v>1913</v>
      </c>
      <c r="P970" s="49" t="s">
        <v>1899</v>
      </c>
    </row>
    <row r="971" spans="1:16">
      <c r="A971" s="44">
        <v>1912031200</v>
      </c>
      <c r="B971" s="45" t="s">
        <v>1914</v>
      </c>
      <c r="C971" s="46">
        <v>1</v>
      </c>
      <c r="D971" s="47" t="s">
        <v>1912</v>
      </c>
      <c r="E971" s="58">
        <v>1912031200</v>
      </c>
      <c r="F971" s="48"/>
      <c r="G971" s="123"/>
      <c r="H971" s="50">
        <v>4990</v>
      </c>
      <c r="I971" s="50"/>
      <c r="J971" s="50"/>
      <c r="K971" s="50"/>
      <c r="L971" s="51" t="s">
        <v>23</v>
      </c>
      <c r="M971" s="76" t="s">
        <v>23</v>
      </c>
      <c r="N971" s="52" t="s">
        <v>1870</v>
      </c>
      <c r="O971" s="136" t="s">
        <v>1913</v>
      </c>
      <c r="P971" s="49" t="s">
        <v>1899</v>
      </c>
    </row>
    <row r="972" spans="1:16">
      <c r="A972" s="44">
        <v>1912051200</v>
      </c>
      <c r="B972" s="45" t="s">
        <v>1915</v>
      </c>
      <c r="C972" s="46">
        <v>1</v>
      </c>
      <c r="D972" s="47" t="s">
        <v>1912</v>
      </c>
      <c r="E972" s="58">
        <v>1912051200</v>
      </c>
      <c r="F972" s="48"/>
      <c r="G972" s="123"/>
      <c r="H972" s="50">
        <v>5500</v>
      </c>
      <c r="I972" s="50"/>
      <c r="J972" s="50"/>
      <c r="K972" s="50"/>
      <c r="L972" s="51" t="s">
        <v>23</v>
      </c>
      <c r="M972" s="76" t="s">
        <v>23</v>
      </c>
      <c r="N972" s="52" t="s">
        <v>1870</v>
      </c>
      <c r="O972" s="136" t="s">
        <v>1913</v>
      </c>
      <c r="P972" s="49" t="s">
        <v>1899</v>
      </c>
    </row>
    <row r="973" spans="1:16">
      <c r="A973" s="44">
        <v>1912001200</v>
      </c>
      <c r="B973" s="45" t="s">
        <v>1916</v>
      </c>
      <c r="C973" s="46">
        <v>1</v>
      </c>
      <c r="D973" s="47" t="s">
        <v>1912</v>
      </c>
      <c r="E973" s="58">
        <v>1912001200</v>
      </c>
      <c r="F973" s="48"/>
      <c r="G973" s="123"/>
      <c r="H973" s="50">
        <v>650</v>
      </c>
      <c r="I973" s="50"/>
      <c r="J973" s="50"/>
      <c r="K973" s="50"/>
      <c r="L973" s="51" t="s">
        <v>23</v>
      </c>
      <c r="M973" s="76" t="s">
        <v>23</v>
      </c>
      <c r="N973" s="52" t="s">
        <v>1870</v>
      </c>
      <c r="O973" s="136" t="s">
        <v>1913</v>
      </c>
      <c r="P973" s="49" t="s">
        <v>1899</v>
      </c>
    </row>
    <row r="974" spans="1:16">
      <c r="A974" s="44" t="s">
        <v>1917</v>
      </c>
      <c r="B974" s="45" t="s">
        <v>1918</v>
      </c>
      <c r="C974" s="46">
        <v>1</v>
      </c>
      <c r="D974" s="54" t="s">
        <v>28</v>
      </c>
      <c r="E974" s="63" t="s">
        <v>1917</v>
      </c>
      <c r="F974" s="48"/>
      <c r="G974" s="123"/>
      <c r="H974" s="50">
        <v>3</v>
      </c>
      <c r="I974" s="78"/>
      <c r="J974" s="78"/>
      <c r="K974" s="61"/>
      <c r="L974" s="51" t="s">
        <v>23</v>
      </c>
      <c r="M974" s="76" t="s">
        <v>23</v>
      </c>
      <c r="N974" s="52" t="s">
        <v>259</v>
      </c>
      <c r="O974" s="135" t="s">
        <v>1919</v>
      </c>
      <c r="P974" s="41" t="s">
        <v>261</v>
      </c>
    </row>
    <row r="975" spans="1:16">
      <c r="A975" s="44" t="s">
        <v>1920</v>
      </c>
      <c r="B975" s="45" t="s">
        <v>1921</v>
      </c>
      <c r="C975" s="46">
        <v>1</v>
      </c>
      <c r="D975" s="54" t="s">
        <v>28</v>
      </c>
      <c r="E975" s="63" t="s">
        <v>1920</v>
      </c>
      <c r="F975" s="48"/>
      <c r="G975" s="123"/>
      <c r="H975" s="50">
        <v>5</v>
      </c>
      <c r="I975" s="50"/>
      <c r="J975" s="50"/>
      <c r="K975" s="50"/>
      <c r="L975" s="51" t="s">
        <v>23</v>
      </c>
      <c r="M975" s="76" t="s">
        <v>23</v>
      </c>
      <c r="N975" s="52" t="s">
        <v>259</v>
      </c>
      <c r="O975" s="135" t="s">
        <v>1919</v>
      </c>
      <c r="P975" s="41" t="s">
        <v>261</v>
      </c>
    </row>
    <row r="976" spans="1:16">
      <c r="A976" s="44" t="s">
        <v>1922</v>
      </c>
      <c r="B976" s="45" t="s">
        <v>1923</v>
      </c>
      <c r="C976" s="46">
        <v>1</v>
      </c>
      <c r="D976" s="54" t="s">
        <v>28</v>
      </c>
      <c r="E976" s="63" t="s">
        <v>1922</v>
      </c>
      <c r="F976" s="48"/>
      <c r="G976" s="123"/>
      <c r="H976" s="50">
        <v>15</v>
      </c>
      <c r="I976" s="50"/>
      <c r="J976" s="50"/>
      <c r="K976" s="50"/>
      <c r="L976" s="51" t="s">
        <v>23</v>
      </c>
      <c r="M976" s="76" t="s">
        <v>23</v>
      </c>
      <c r="N976" s="52" t="s">
        <v>259</v>
      </c>
      <c r="O976" s="135" t="s">
        <v>1919</v>
      </c>
      <c r="P976" s="41" t="s">
        <v>261</v>
      </c>
    </row>
    <row r="977" spans="1:16">
      <c r="A977" s="44" t="s">
        <v>1924</v>
      </c>
      <c r="B977" s="45" t="s">
        <v>1925</v>
      </c>
      <c r="C977" s="46">
        <v>1</v>
      </c>
      <c r="D977" s="54" t="s">
        <v>28</v>
      </c>
      <c r="E977" s="63" t="s">
        <v>1924</v>
      </c>
      <c r="F977" s="48"/>
      <c r="G977" s="123"/>
      <c r="H977" s="50">
        <v>7</v>
      </c>
      <c r="I977" s="50"/>
      <c r="J977" s="50"/>
      <c r="K977" s="50"/>
      <c r="L977" s="51" t="s">
        <v>23</v>
      </c>
      <c r="M977" s="76" t="s">
        <v>23</v>
      </c>
      <c r="N977" s="52" t="s">
        <v>259</v>
      </c>
      <c r="O977" s="135" t="s">
        <v>1926</v>
      </c>
      <c r="P977" s="41" t="s">
        <v>261</v>
      </c>
    </row>
    <row r="978" spans="1:16">
      <c r="A978" s="44" t="s">
        <v>1927</v>
      </c>
      <c r="B978" s="45" t="s">
        <v>1928</v>
      </c>
      <c r="C978" s="46">
        <v>1</v>
      </c>
      <c r="D978" s="54" t="s">
        <v>28</v>
      </c>
      <c r="E978" s="63" t="s">
        <v>1927</v>
      </c>
      <c r="F978" s="48"/>
      <c r="G978" s="123"/>
      <c r="H978" s="50">
        <v>6.5</v>
      </c>
      <c r="I978" s="50"/>
      <c r="J978" s="50"/>
      <c r="K978" s="50"/>
      <c r="L978" s="51" t="s">
        <v>23</v>
      </c>
      <c r="M978" s="76" t="s">
        <v>23</v>
      </c>
      <c r="N978" s="52" t="s">
        <v>259</v>
      </c>
      <c r="O978" s="135" t="s">
        <v>1926</v>
      </c>
      <c r="P978" s="41" t="s">
        <v>261</v>
      </c>
    </row>
    <row r="979" spans="1:16">
      <c r="A979" s="44" t="s">
        <v>1929</v>
      </c>
      <c r="B979" s="45" t="s">
        <v>1930</v>
      </c>
      <c r="C979" s="46">
        <v>1</v>
      </c>
      <c r="D979" s="54" t="s">
        <v>28</v>
      </c>
      <c r="E979" s="63" t="s">
        <v>1929</v>
      </c>
      <c r="F979" s="48"/>
      <c r="G979" s="123"/>
      <c r="H979" s="50">
        <v>6</v>
      </c>
      <c r="I979" s="50"/>
      <c r="J979" s="50"/>
      <c r="K979" s="50"/>
      <c r="L979" s="51" t="s">
        <v>23</v>
      </c>
      <c r="M979" s="76" t="s">
        <v>23</v>
      </c>
      <c r="N979" s="52" t="s">
        <v>259</v>
      </c>
      <c r="O979" s="135" t="s">
        <v>1926</v>
      </c>
      <c r="P979" s="41" t="s">
        <v>261</v>
      </c>
    </row>
    <row r="980" spans="1:16">
      <c r="A980" s="44" t="s">
        <v>1931</v>
      </c>
      <c r="B980" s="45" t="s">
        <v>1932</v>
      </c>
      <c r="C980" s="46">
        <v>1</v>
      </c>
      <c r="D980" s="54" t="s">
        <v>28</v>
      </c>
      <c r="E980" s="63" t="s">
        <v>1931</v>
      </c>
      <c r="F980" s="48"/>
      <c r="G980" s="123"/>
      <c r="H980" s="50">
        <v>5.5</v>
      </c>
      <c r="I980" s="50"/>
      <c r="J980" s="50"/>
      <c r="K980" s="50"/>
      <c r="L980" s="51" t="s">
        <v>23</v>
      </c>
      <c r="M980" s="76" t="s">
        <v>23</v>
      </c>
      <c r="N980" s="52" t="s">
        <v>259</v>
      </c>
      <c r="O980" s="135" t="s">
        <v>1926</v>
      </c>
      <c r="P980" s="41" t="s">
        <v>261</v>
      </c>
    </row>
    <row r="981" spans="1:16">
      <c r="A981" s="44" t="s">
        <v>1933</v>
      </c>
      <c r="B981" s="45" t="s">
        <v>1934</v>
      </c>
      <c r="C981" s="46">
        <v>1</v>
      </c>
      <c r="D981" s="54" t="s">
        <v>28</v>
      </c>
      <c r="E981" s="63" t="s">
        <v>1933</v>
      </c>
      <c r="F981" s="48"/>
      <c r="G981" s="123"/>
      <c r="H981" s="50">
        <v>5</v>
      </c>
      <c r="I981" s="50"/>
      <c r="J981" s="50"/>
      <c r="K981" s="50"/>
      <c r="L981" s="51" t="s">
        <v>23</v>
      </c>
      <c r="M981" s="76" t="s">
        <v>23</v>
      </c>
      <c r="N981" s="52" t="s">
        <v>259</v>
      </c>
      <c r="O981" s="135" t="s">
        <v>1926</v>
      </c>
      <c r="P981" s="41" t="s">
        <v>261</v>
      </c>
    </row>
    <row r="982" spans="1:16">
      <c r="A982" s="44" t="s">
        <v>1935</v>
      </c>
      <c r="B982" s="45" t="s">
        <v>1936</v>
      </c>
      <c r="C982" s="46">
        <v>1</v>
      </c>
      <c r="D982" s="54" t="s">
        <v>28</v>
      </c>
      <c r="E982" s="63" t="s">
        <v>1935</v>
      </c>
      <c r="F982" s="48"/>
      <c r="G982" s="123"/>
      <c r="H982" s="50">
        <v>80</v>
      </c>
      <c r="I982" s="50"/>
      <c r="J982" s="50"/>
      <c r="K982" s="50"/>
      <c r="L982" s="51" t="s">
        <v>23</v>
      </c>
      <c r="M982" s="76" t="s">
        <v>23</v>
      </c>
      <c r="N982" s="52" t="s">
        <v>259</v>
      </c>
      <c r="O982" s="135" t="s">
        <v>1937</v>
      </c>
      <c r="P982" s="41" t="s">
        <v>261</v>
      </c>
    </row>
    <row r="983" spans="1:16">
      <c r="A983" s="44" t="s">
        <v>1938</v>
      </c>
      <c r="B983" s="45" t="s">
        <v>1939</v>
      </c>
      <c r="C983" s="46">
        <v>1</v>
      </c>
      <c r="D983" s="54" t="s">
        <v>28</v>
      </c>
      <c r="E983" s="63" t="s">
        <v>1938</v>
      </c>
      <c r="F983" s="48"/>
      <c r="G983" s="123"/>
      <c r="H983" s="50">
        <v>120</v>
      </c>
      <c r="I983" s="50"/>
      <c r="J983" s="50"/>
      <c r="K983" s="50"/>
      <c r="L983" s="51" t="s">
        <v>23</v>
      </c>
      <c r="M983" s="76" t="s">
        <v>23</v>
      </c>
      <c r="N983" s="52" t="s">
        <v>259</v>
      </c>
      <c r="O983" s="135" t="s">
        <v>1937</v>
      </c>
      <c r="P983" s="41" t="s">
        <v>261</v>
      </c>
    </row>
    <row r="984" spans="1:16">
      <c r="A984" s="44" t="s">
        <v>1940</v>
      </c>
      <c r="B984" s="45" t="s">
        <v>1941</v>
      </c>
      <c r="C984" s="46">
        <v>1</v>
      </c>
      <c r="D984" s="54" t="s">
        <v>28</v>
      </c>
      <c r="E984" s="63" t="s">
        <v>1940</v>
      </c>
      <c r="F984" s="48"/>
      <c r="G984" s="123"/>
      <c r="H984" s="50">
        <v>80</v>
      </c>
      <c r="I984" s="50"/>
      <c r="J984" s="50"/>
      <c r="K984" s="50"/>
      <c r="L984" s="51" t="s">
        <v>23</v>
      </c>
      <c r="M984" s="76" t="s">
        <v>23</v>
      </c>
      <c r="N984" s="52" t="s">
        <v>259</v>
      </c>
      <c r="O984" s="135" t="s">
        <v>1937</v>
      </c>
      <c r="P984" s="41" t="s">
        <v>261</v>
      </c>
    </row>
    <row r="985" spans="1:16">
      <c r="A985" s="44" t="s">
        <v>1942</v>
      </c>
      <c r="B985" s="45" t="s">
        <v>1943</v>
      </c>
      <c r="C985" s="46">
        <v>1</v>
      </c>
      <c r="D985" s="54" t="s">
        <v>28</v>
      </c>
      <c r="E985" s="63" t="s">
        <v>1942</v>
      </c>
      <c r="F985" s="48"/>
      <c r="G985" s="123"/>
      <c r="H985" s="50">
        <v>110</v>
      </c>
      <c r="I985" s="50"/>
      <c r="J985" s="50"/>
      <c r="K985" s="50"/>
      <c r="L985" s="51" t="s">
        <v>23</v>
      </c>
      <c r="M985" s="76" t="s">
        <v>23</v>
      </c>
      <c r="N985" s="52" t="s">
        <v>259</v>
      </c>
      <c r="O985" s="135" t="s">
        <v>1937</v>
      </c>
      <c r="P985" s="41" t="s">
        <v>261</v>
      </c>
    </row>
    <row r="986" spans="1:16">
      <c r="A986" s="44" t="s">
        <v>1944</v>
      </c>
      <c r="B986" s="45" t="s">
        <v>1945</v>
      </c>
      <c r="C986" s="46">
        <v>1</v>
      </c>
      <c r="D986" s="54" t="s">
        <v>28</v>
      </c>
      <c r="E986" s="63" t="s">
        <v>1944</v>
      </c>
      <c r="F986" s="48"/>
      <c r="G986" s="123"/>
      <c r="H986" s="50">
        <v>215</v>
      </c>
      <c r="I986" s="50"/>
      <c r="J986" s="50"/>
      <c r="K986" s="50"/>
      <c r="L986" s="51" t="s">
        <v>23</v>
      </c>
      <c r="M986" s="76" t="s">
        <v>23</v>
      </c>
      <c r="N986" s="52" t="s">
        <v>259</v>
      </c>
      <c r="O986" s="135" t="s">
        <v>1937</v>
      </c>
      <c r="P986" s="41" t="s">
        <v>261</v>
      </c>
    </row>
    <row r="987" spans="1:16">
      <c r="A987" s="44" t="s">
        <v>1946</v>
      </c>
      <c r="B987" s="45" t="s">
        <v>1947</v>
      </c>
      <c r="C987" s="46">
        <v>1</v>
      </c>
      <c r="D987" s="54" t="s">
        <v>28</v>
      </c>
      <c r="E987" s="63" t="s">
        <v>1946</v>
      </c>
      <c r="F987" s="48"/>
      <c r="G987" s="123"/>
      <c r="H987" s="50">
        <v>350</v>
      </c>
      <c r="I987" s="50"/>
      <c r="J987" s="50"/>
      <c r="K987" s="50"/>
      <c r="L987" s="51" t="s">
        <v>23</v>
      </c>
      <c r="M987" s="76" t="s">
        <v>23</v>
      </c>
      <c r="N987" s="52" t="s">
        <v>259</v>
      </c>
      <c r="O987" s="135" t="s">
        <v>1937</v>
      </c>
      <c r="P987" s="41" t="s">
        <v>261</v>
      </c>
    </row>
    <row r="988" spans="1:16">
      <c r="A988" s="44" t="s">
        <v>1948</v>
      </c>
      <c r="B988" s="45" t="s">
        <v>1949</v>
      </c>
      <c r="C988" s="46">
        <v>1</v>
      </c>
      <c r="D988" s="54" t="s">
        <v>28</v>
      </c>
      <c r="E988" s="63" t="s">
        <v>1948</v>
      </c>
      <c r="F988" s="48"/>
      <c r="G988" s="123"/>
      <c r="H988" s="50">
        <v>600</v>
      </c>
      <c r="I988" s="50"/>
      <c r="J988" s="50"/>
      <c r="K988" s="50"/>
      <c r="L988" s="51" t="s">
        <v>23</v>
      </c>
      <c r="M988" s="76" t="s">
        <v>23</v>
      </c>
      <c r="N988" s="52" t="s">
        <v>259</v>
      </c>
      <c r="O988" s="135" t="s">
        <v>1937</v>
      </c>
      <c r="P988" s="41" t="s">
        <v>261</v>
      </c>
    </row>
    <row r="989" spans="1:16">
      <c r="A989" s="44" t="s">
        <v>1950</v>
      </c>
      <c r="B989" s="45" t="s">
        <v>1951</v>
      </c>
      <c r="C989" s="46">
        <v>1</v>
      </c>
      <c r="D989" s="54" t="s">
        <v>28</v>
      </c>
      <c r="E989" s="63" t="s">
        <v>1950</v>
      </c>
      <c r="F989" s="48"/>
      <c r="G989" s="123"/>
      <c r="H989" s="50">
        <v>215</v>
      </c>
      <c r="I989" s="50"/>
      <c r="J989" s="50"/>
      <c r="K989" s="50"/>
      <c r="L989" s="51" t="s">
        <v>23</v>
      </c>
      <c r="M989" s="76" t="s">
        <v>23</v>
      </c>
      <c r="N989" s="52" t="s">
        <v>259</v>
      </c>
      <c r="O989" s="135" t="s">
        <v>1937</v>
      </c>
      <c r="P989" s="41" t="s">
        <v>261</v>
      </c>
    </row>
    <row r="990" spans="1:16">
      <c r="A990" s="44" t="s">
        <v>1952</v>
      </c>
      <c r="B990" s="45" t="s">
        <v>1953</v>
      </c>
      <c r="C990" s="46">
        <v>1</v>
      </c>
      <c r="D990" s="54" t="s">
        <v>28</v>
      </c>
      <c r="E990" s="63" t="s">
        <v>1952</v>
      </c>
      <c r="F990" s="48"/>
      <c r="G990" s="123"/>
      <c r="H990" s="50">
        <v>350</v>
      </c>
      <c r="I990" s="50"/>
      <c r="J990" s="50"/>
      <c r="K990" s="50"/>
      <c r="L990" s="51" t="s">
        <v>23</v>
      </c>
      <c r="M990" s="76" t="s">
        <v>23</v>
      </c>
      <c r="N990" s="52" t="s">
        <v>259</v>
      </c>
      <c r="O990" s="135" t="s">
        <v>1937</v>
      </c>
      <c r="P990" s="41" t="s">
        <v>261</v>
      </c>
    </row>
    <row r="991" spans="1:16">
      <c r="A991" s="44" t="s">
        <v>1954</v>
      </c>
      <c r="B991" s="45" t="s">
        <v>1955</v>
      </c>
      <c r="C991" s="46">
        <v>1</v>
      </c>
      <c r="D991" s="54" t="s">
        <v>28</v>
      </c>
      <c r="E991" s="63" t="s">
        <v>1954</v>
      </c>
      <c r="F991" s="48"/>
      <c r="G991" s="123"/>
      <c r="H991" s="50">
        <v>600</v>
      </c>
      <c r="I991" s="50"/>
      <c r="J991" s="50"/>
      <c r="K991" s="50"/>
      <c r="L991" s="51" t="s">
        <v>23</v>
      </c>
      <c r="M991" s="76" t="s">
        <v>23</v>
      </c>
      <c r="N991" s="52" t="s">
        <v>259</v>
      </c>
      <c r="O991" s="135" t="s">
        <v>1937</v>
      </c>
      <c r="P991" s="41" t="s">
        <v>261</v>
      </c>
    </row>
    <row r="992" spans="1:16">
      <c r="A992" s="44" t="s">
        <v>1956</v>
      </c>
      <c r="B992" s="45" t="s">
        <v>1957</v>
      </c>
      <c r="C992" s="46">
        <v>1</v>
      </c>
      <c r="D992" s="54" t="s">
        <v>28</v>
      </c>
      <c r="E992" s="63" t="s">
        <v>1956</v>
      </c>
      <c r="F992" s="48"/>
      <c r="G992" s="123"/>
      <c r="H992" s="50">
        <v>165</v>
      </c>
      <c r="I992" s="50"/>
      <c r="J992" s="50"/>
      <c r="K992" s="50"/>
      <c r="L992" s="51" t="s">
        <v>23</v>
      </c>
      <c r="M992" s="76" t="s">
        <v>23</v>
      </c>
      <c r="N992" s="52" t="s">
        <v>259</v>
      </c>
      <c r="O992" s="135" t="s">
        <v>1937</v>
      </c>
      <c r="P992" s="41" t="s">
        <v>261</v>
      </c>
    </row>
    <row r="993" spans="1:16">
      <c r="A993" s="44" t="s">
        <v>1958</v>
      </c>
      <c r="B993" s="45" t="s">
        <v>1959</v>
      </c>
      <c r="C993" s="46">
        <v>1</v>
      </c>
      <c r="D993" s="54" t="s">
        <v>28</v>
      </c>
      <c r="E993" s="63" t="s">
        <v>1958</v>
      </c>
      <c r="F993" s="48"/>
      <c r="G993" s="123"/>
      <c r="H993" s="50">
        <v>260</v>
      </c>
      <c r="I993" s="50"/>
      <c r="J993" s="50"/>
      <c r="K993" s="50"/>
      <c r="L993" s="51" t="s">
        <v>23</v>
      </c>
      <c r="M993" s="76" t="s">
        <v>23</v>
      </c>
      <c r="N993" s="52" t="s">
        <v>259</v>
      </c>
      <c r="O993" s="135" t="s">
        <v>1937</v>
      </c>
      <c r="P993" s="41" t="s">
        <v>261</v>
      </c>
    </row>
    <row r="994" spans="1:16">
      <c r="A994" s="44" t="s">
        <v>1960</v>
      </c>
      <c r="B994" s="45" t="s">
        <v>1961</v>
      </c>
      <c r="C994" s="46">
        <v>1</v>
      </c>
      <c r="D994" s="54" t="s">
        <v>28</v>
      </c>
      <c r="E994" s="63" t="s">
        <v>1960</v>
      </c>
      <c r="F994" s="48"/>
      <c r="G994" s="123"/>
      <c r="H994" s="50">
        <v>425</v>
      </c>
      <c r="I994" s="50"/>
      <c r="J994" s="50"/>
      <c r="K994" s="50"/>
      <c r="L994" s="51" t="s">
        <v>23</v>
      </c>
      <c r="M994" s="76" t="s">
        <v>23</v>
      </c>
      <c r="N994" s="52" t="s">
        <v>259</v>
      </c>
      <c r="O994" s="135" t="s">
        <v>1937</v>
      </c>
      <c r="P994" s="41" t="s">
        <v>261</v>
      </c>
    </row>
    <row r="995" spans="1:16">
      <c r="A995" s="44" t="s">
        <v>1962</v>
      </c>
      <c r="B995" s="45" t="s">
        <v>1963</v>
      </c>
      <c r="C995" s="46">
        <v>1</v>
      </c>
      <c r="D995" s="54" t="s">
        <v>28</v>
      </c>
      <c r="E995" s="63" t="s">
        <v>1962</v>
      </c>
      <c r="F995" s="48"/>
      <c r="G995" s="123"/>
      <c r="H995" s="50">
        <v>900</v>
      </c>
      <c r="I995" s="50"/>
      <c r="J995" s="50"/>
      <c r="K995" s="50"/>
      <c r="L995" s="51" t="s">
        <v>23</v>
      </c>
      <c r="M995" s="76" t="s">
        <v>23</v>
      </c>
      <c r="N995" s="52" t="s">
        <v>259</v>
      </c>
      <c r="O995" s="135" t="s">
        <v>1937</v>
      </c>
      <c r="P995" s="41" t="s">
        <v>261</v>
      </c>
    </row>
    <row r="996" spans="1:16">
      <c r="A996" s="44" t="s">
        <v>1964</v>
      </c>
      <c r="B996" s="45" t="s">
        <v>1965</v>
      </c>
      <c r="C996" s="46">
        <v>1</v>
      </c>
      <c r="D996" s="54" t="s">
        <v>28</v>
      </c>
      <c r="E996" s="63" t="s">
        <v>1964</v>
      </c>
      <c r="F996" s="48"/>
      <c r="G996" s="123"/>
      <c r="H996" s="50">
        <v>900</v>
      </c>
      <c r="I996" s="50"/>
      <c r="J996" s="50"/>
      <c r="K996" s="50"/>
      <c r="L996" s="51" t="s">
        <v>23</v>
      </c>
      <c r="M996" s="76" t="s">
        <v>23</v>
      </c>
      <c r="N996" s="52" t="s">
        <v>259</v>
      </c>
      <c r="O996" s="135" t="s">
        <v>1937</v>
      </c>
      <c r="P996" s="41" t="s">
        <v>261</v>
      </c>
    </row>
    <row r="997" spans="1:16">
      <c r="A997" s="44" t="s">
        <v>1966</v>
      </c>
      <c r="B997" s="45" t="s">
        <v>1967</v>
      </c>
      <c r="C997" s="46">
        <v>1</v>
      </c>
      <c r="D997" s="54" t="s">
        <v>28</v>
      </c>
      <c r="E997" s="63" t="s">
        <v>1966</v>
      </c>
      <c r="F997" s="48"/>
      <c r="G997" s="123"/>
      <c r="H997" s="50">
        <v>8</v>
      </c>
      <c r="I997" s="50"/>
      <c r="J997" s="50"/>
      <c r="K997" s="50"/>
      <c r="L997" s="51" t="s">
        <v>23</v>
      </c>
      <c r="M997" s="76" t="s">
        <v>23</v>
      </c>
      <c r="N997" s="52" t="s">
        <v>259</v>
      </c>
      <c r="O997" s="135" t="s">
        <v>1937</v>
      </c>
      <c r="P997" s="41" t="s">
        <v>261</v>
      </c>
    </row>
    <row r="998" spans="1:16">
      <c r="A998" s="44" t="s">
        <v>1968</v>
      </c>
      <c r="B998" s="45" t="s">
        <v>1969</v>
      </c>
      <c r="C998" s="46">
        <v>1</v>
      </c>
      <c r="D998" s="54" t="s">
        <v>334</v>
      </c>
      <c r="E998" s="63" t="s">
        <v>1968</v>
      </c>
      <c r="F998" s="48">
        <v>12.5</v>
      </c>
      <c r="G998" s="123">
        <f>rv_20</f>
        <v>0.2</v>
      </c>
      <c r="H998" s="50">
        <f t="shared" ref="H998" si="127">F998-(F998*G998)</f>
        <v>10</v>
      </c>
      <c r="I998" s="50"/>
      <c r="J998" s="50"/>
      <c r="K998" s="50"/>
      <c r="L998" s="51" t="s">
        <v>23</v>
      </c>
      <c r="M998" s="76">
        <v>0.02</v>
      </c>
      <c r="N998" s="52" t="s">
        <v>259</v>
      </c>
      <c r="O998" s="135" t="s">
        <v>260</v>
      </c>
      <c r="P998" s="41" t="s">
        <v>261</v>
      </c>
    </row>
    <row r="999" spans="1:16">
      <c r="A999" s="44" t="s">
        <v>1970</v>
      </c>
      <c r="B999" s="45" t="s">
        <v>1971</v>
      </c>
      <c r="C999" s="46">
        <v>1</v>
      </c>
      <c r="D999" s="54" t="s">
        <v>349</v>
      </c>
      <c r="E999" s="63" t="s">
        <v>1970</v>
      </c>
      <c r="F999" s="48">
        <v>83.33</v>
      </c>
      <c r="G999" s="123">
        <f>rv_10</f>
        <v>0.1</v>
      </c>
      <c r="H999" s="50">
        <f t="shared" ref="H999" si="128">F999-(F999*G999)</f>
        <v>74.997</v>
      </c>
      <c r="I999" s="50"/>
      <c r="J999" s="50"/>
      <c r="K999" s="50"/>
      <c r="L999" s="51" t="s">
        <v>23</v>
      </c>
      <c r="M999" s="76">
        <v>0.06</v>
      </c>
      <c r="N999" s="52" t="s">
        <v>259</v>
      </c>
      <c r="O999" s="135" t="s">
        <v>260</v>
      </c>
      <c r="P999" s="41" t="s">
        <v>261</v>
      </c>
    </row>
    <row r="1000" spans="1:16">
      <c r="A1000" s="44" t="s">
        <v>1972</v>
      </c>
      <c r="B1000" s="45" t="s">
        <v>1973</v>
      </c>
      <c r="C1000" s="46">
        <v>1</v>
      </c>
      <c r="D1000" s="54" t="s">
        <v>349</v>
      </c>
      <c r="E1000" s="63" t="s">
        <v>1972</v>
      </c>
      <c r="F1000" s="48">
        <v>283.33</v>
      </c>
      <c r="G1000" s="123">
        <f>rv_10</f>
        <v>0.1</v>
      </c>
      <c r="H1000" s="50">
        <f t="shared" ref="H1000:H1002" si="129">F1000-(F1000*G1000)</f>
        <v>254.99699999999999</v>
      </c>
      <c r="I1000" s="50"/>
      <c r="J1000" s="50"/>
      <c r="K1000" s="50"/>
      <c r="L1000" s="51" t="s">
        <v>23</v>
      </c>
      <c r="M1000" s="76">
        <v>0.06</v>
      </c>
      <c r="N1000" s="52" t="s">
        <v>259</v>
      </c>
      <c r="O1000" s="135" t="s">
        <v>260</v>
      </c>
      <c r="P1000" s="41" t="s">
        <v>261</v>
      </c>
    </row>
    <row r="1001" spans="1:16">
      <c r="A1001" s="44" t="s">
        <v>1974</v>
      </c>
      <c r="B1001" s="45" t="s">
        <v>1975</v>
      </c>
      <c r="C1001" s="46">
        <v>1</v>
      </c>
      <c r="D1001" s="54" t="s">
        <v>21</v>
      </c>
      <c r="E1001" s="63" t="s">
        <v>1974</v>
      </c>
      <c r="F1001" s="48">
        <v>165.83</v>
      </c>
      <c r="G1001" s="123">
        <f>rv_atv</f>
        <v>0.05</v>
      </c>
      <c r="H1001" s="50">
        <f t="shared" si="129"/>
        <v>157.5385</v>
      </c>
      <c r="I1001" s="50"/>
      <c r="J1001" s="50"/>
      <c r="K1001" s="50"/>
      <c r="L1001" s="51" t="s">
        <v>23</v>
      </c>
      <c r="M1001" s="76">
        <v>0.05</v>
      </c>
      <c r="N1001" s="52" t="s">
        <v>259</v>
      </c>
      <c r="O1001" s="135" t="s">
        <v>260</v>
      </c>
      <c r="P1001" s="41" t="s">
        <v>261</v>
      </c>
    </row>
    <row r="1002" spans="1:16">
      <c r="A1002" s="44" t="s">
        <v>1976</v>
      </c>
      <c r="B1002" s="45" t="s">
        <v>1977</v>
      </c>
      <c r="C1002" s="46">
        <v>1</v>
      </c>
      <c r="D1002" s="54" t="s">
        <v>21</v>
      </c>
      <c r="E1002" s="63" t="s">
        <v>1976</v>
      </c>
      <c r="F1002" s="48">
        <v>182.5</v>
      </c>
      <c r="G1002" s="123">
        <f>rv_atv</f>
        <v>0.05</v>
      </c>
      <c r="H1002" s="50">
        <f t="shared" si="129"/>
        <v>173.375</v>
      </c>
      <c r="I1002" s="50"/>
      <c r="J1002" s="50"/>
      <c r="K1002" s="50"/>
      <c r="L1002" s="51" t="s">
        <v>23</v>
      </c>
      <c r="M1002" s="76">
        <v>0.05</v>
      </c>
      <c r="N1002" s="52" t="s">
        <v>259</v>
      </c>
      <c r="O1002" s="135" t="s">
        <v>260</v>
      </c>
      <c r="P1002" s="41" t="s">
        <v>261</v>
      </c>
    </row>
    <row r="1003" spans="1:16">
      <c r="A1003" s="44" t="s">
        <v>1978</v>
      </c>
      <c r="B1003" s="45" t="s">
        <v>1979</v>
      </c>
      <c r="C1003" s="46">
        <v>1</v>
      </c>
      <c r="D1003" s="59" t="s">
        <v>21</v>
      </c>
      <c r="E1003" s="60" t="s">
        <v>1978</v>
      </c>
      <c r="F1003" s="48">
        <v>54.17</v>
      </c>
      <c r="G1003" s="126">
        <f>rv_atv</f>
        <v>0.05</v>
      </c>
      <c r="H1003" s="61">
        <f t="shared" ref="H1003" si="130">F1003-(F1003*G1003)</f>
        <v>51.461500000000001</v>
      </c>
      <c r="I1003" s="50"/>
      <c r="J1003" s="50"/>
      <c r="K1003" s="50"/>
      <c r="L1003" s="51" t="s">
        <v>23</v>
      </c>
      <c r="M1003" s="76">
        <v>0.02</v>
      </c>
      <c r="N1003" s="57" t="s">
        <v>259</v>
      </c>
      <c r="O1003" s="135" t="s">
        <v>260</v>
      </c>
      <c r="P1003" s="41" t="s">
        <v>261</v>
      </c>
    </row>
    <row r="1004" spans="1:16">
      <c r="A1004" s="44" t="s">
        <v>1980</v>
      </c>
      <c r="B1004" s="45" t="s">
        <v>1981</v>
      </c>
      <c r="C1004" s="46">
        <v>1</v>
      </c>
      <c r="D1004" s="59" t="s">
        <v>1591</v>
      </c>
      <c r="E1004" s="60" t="s">
        <v>1980</v>
      </c>
      <c r="F1004" s="17">
        <v>51.99</v>
      </c>
      <c r="G1004" s="126">
        <f>rv_20</f>
        <v>0.2</v>
      </c>
      <c r="H1004" s="61">
        <f t="shared" ref="H1004:H1005" si="131">F1004-(F1004*G1004)</f>
        <v>41.591999999999999</v>
      </c>
      <c r="I1004" s="50"/>
      <c r="J1004" s="50"/>
      <c r="K1004" s="50"/>
      <c r="L1004" s="51" t="s">
        <v>23</v>
      </c>
      <c r="M1004" s="76" t="s">
        <v>23</v>
      </c>
      <c r="N1004" s="57" t="s">
        <v>259</v>
      </c>
      <c r="O1004" s="135" t="s">
        <v>260</v>
      </c>
      <c r="P1004" s="41" t="s">
        <v>261</v>
      </c>
    </row>
    <row r="1005" spans="1:16">
      <c r="A1005" s="44" t="s">
        <v>1982</v>
      </c>
      <c r="B1005" s="45" t="s">
        <v>1983</v>
      </c>
      <c r="C1005" s="46">
        <v>1</v>
      </c>
      <c r="D1005" s="54" t="s">
        <v>1591</v>
      </c>
      <c r="E1005" s="63" t="s">
        <v>1982</v>
      </c>
      <c r="F1005" s="134">
        <v>51.99</v>
      </c>
      <c r="G1005" s="123">
        <f>rv_20</f>
        <v>0.2</v>
      </c>
      <c r="H1005" s="50">
        <f t="shared" si="131"/>
        <v>41.591999999999999</v>
      </c>
      <c r="I1005" s="50"/>
      <c r="J1005" s="50"/>
      <c r="K1005" s="50"/>
      <c r="L1005" s="51" t="s">
        <v>23</v>
      </c>
      <c r="M1005" s="76" t="s">
        <v>23</v>
      </c>
      <c r="N1005" s="52" t="s">
        <v>259</v>
      </c>
      <c r="O1005" s="135" t="s">
        <v>260</v>
      </c>
      <c r="P1005" s="41" t="s">
        <v>261</v>
      </c>
    </row>
    <row r="1006" spans="1:16">
      <c r="A1006" s="44" t="s">
        <v>1984</v>
      </c>
      <c r="B1006" s="45" t="s">
        <v>1985</v>
      </c>
      <c r="C1006" s="46">
        <v>1</v>
      </c>
      <c r="D1006" s="54" t="s">
        <v>281</v>
      </c>
      <c r="E1006" s="63" t="s">
        <v>1984</v>
      </c>
      <c r="F1006" s="48">
        <v>54.16</v>
      </c>
      <c r="G1006" s="123">
        <f>rv_20</f>
        <v>0.2</v>
      </c>
      <c r="H1006" s="50">
        <f t="shared" ref="H1006" si="132">F1006-(F1006*G1006)</f>
        <v>43.327999999999996</v>
      </c>
      <c r="I1006" s="50"/>
      <c r="J1006" s="50"/>
      <c r="K1006" s="50"/>
      <c r="L1006" s="51" t="s">
        <v>23</v>
      </c>
      <c r="M1006" s="76">
        <v>0.02</v>
      </c>
      <c r="N1006" s="52" t="s">
        <v>259</v>
      </c>
      <c r="O1006" s="135" t="s">
        <v>260</v>
      </c>
      <c r="P1006" s="41" t="s">
        <v>261</v>
      </c>
    </row>
    <row r="1007" spans="1:16">
      <c r="A1007" s="44" t="s">
        <v>1986</v>
      </c>
      <c r="B1007" s="45" t="s">
        <v>1987</v>
      </c>
      <c r="C1007" s="46">
        <v>1</v>
      </c>
      <c r="D1007" s="54" t="s">
        <v>1579</v>
      </c>
      <c r="E1007" s="63" t="s">
        <v>1986</v>
      </c>
      <c r="F1007" s="48">
        <v>70.83</v>
      </c>
      <c r="G1007" s="123">
        <f>rv_10</f>
        <v>0.1</v>
      </c>
      <c r="H1007" s="50">
        <f t="shared" ref="H1007:H1011" si="133">F1007-(F1007*G1007)</f>
        <v>63.747</v>
      </c>
      <c r="I1007" s="50"/>
      <c r="J1007" s="50"/>
      <c r="K1007" s="50"/>
      <c r="L1007" s="51" t="s">
        <v>23</v>
      </c>
      <c r="M1007" s="76">
        <v>0.02</v>
      </c>
      <c r="N1007" s="52" t="s">
        <v>259</v>
      </c>
      <c r="O1007" s="135" t="s">
        <v>260</v>
      </c>
      <c r="P1007" s="41" t="s">
        <v>261</v>
      </c>
    </row>
    <row r="1008" spans="1:16">
      <c r="A1008" s="44" t="s">
        <v>1988</v>
      </c>
      <c r="B1008" s="45" t="s">
        <v>1989</v>
      </c>
      <c r="C1008" s="46">
        <v>1</v>
      </c>
      <c r="D1008" s="54" t="s">
        <v>349</v>
      </c>
      <c r="E1008" s="63" t="s">
        <v>1990</v>
      </c>
      <c r="F1008" s="48">
        <v>49.99</v>
      </c>
      <c r="G1008" s="123">
        <f>rv_20</f>
        <v>0.2</v>
      </c>
      <c r="H1008" s="50">
        <f t="shared" si="133"/>
        <v>39.992000000000004</v>
      </c>
      <c r="I1008" s="50"/>
      <c r="J1008" s="50"/>
      <c r="K1008" s="50"/>
      <c r="L1008" s="51" t="s">
        <v>23</v>
      </c>
      <c r="M1008" s="76">
        <v>0.06</v>
      </c>
      <c r="N1008" s="52" t="s">
        <v>259</v>
      </c>
      <c r="O1008" s="135" t="s">
        <v>260</v>
      </c>
      <c r="P1008" s="41" t="s">
        <v>261</v>
      </c>
    </row>
    <row r="1009" spans="1:16">
      <c r="A1009" s="44" t="s">
        <v>1991</v>
      </c>
      <c r="B1009" s="45" t="s">
        <v>1992</v>
      </c>
      <c r="C1009" s="46">
        <v>1</v>
      </c>
      <c r="D1009" s="54" t="s">
        <v>349</v>
      </c>
      <c r="E1009" s="63" t="s">
        <v>1991</v>
      </c>
      <c r="F1009" s="48">
        <v>27.5</v>
      </c>
      <c r="G1009" s="123">
        <f>rv_20</f>
        <v>0.2</v>
      </c>
      <c r="H1009" s="50">
        <f t="shared" ref="H1009" si="134">F1009-(F1009*G1009)</f>
        <v>22</v>
      </c>
      <c r="I1009" s="50"/>
      <c r="J1009" s="50"/>
      <c r="K1009" s="50"/>
      <c r="L1009" s="51" t="s">
        <v>23</v>
      </c>
      <c r="M1009" s="76">
        <v>0.01</v>
      </c>
      <c r="N1009" s="52" t="s">
        <v>259</v>
      </c>
      <c r="O1009" s="135" t="s">
        <v>260</v>
      </c>
      <c r="P1009" s="41" t="s">
        <v>261</v>
      </c>
    </row>
    <row r="1010" spans="1:16">
      <c r="A1010" s="44" t="s">
        <v>1993</v>
      </c>
      <c r="B1010" s="45" t="s">
        <v>1994</v>
      </c>
      <c r="C1010" s="46">
        <v>1</v>
      </c>
      <c r="D1010" s="54" t="s">
        <v>349</v>
      </c>
      <c r="E1010" s="63" t="s">
        <v>1995</v>
      </c>
      <c r="F1010" s="48">
        <v>32.49</v>
      </c>
      <c r="G1010" s="123">
        <f>rv_10</f>
        <v>0.1</v>
      </c>
      <c r="H1010" s="50">
        <f t="shared" si="133"/>
        <v>29.241</v>
      </c>
      <c r="I1010" s="50"/>
      <c r="J1010" s="50"/>
      <c r="K1010" s="50"/>
      <c r="L1010" s="51" t="s">
        <v>23</v>
      </c>
      <c r="M1010" s="76">
        <v>0.02</v>
      </c>
      <c r="N1010" s="52" t="s">
        <v>259</v>
      </c>
      <c r="O1010" s="135" t="s">
        <v>260</v>
      </c>
      <c r="P1010" s="41" t="s">
        <v>261</v>
      </c>
    </row>
    <row r="1011" spans="1:16">
      <c r="A1011" s="44" t="s">
        <v>1996</v>
      </c>
      <c r="B1011" s="45" t="s">
        <v>1997</v>
      </c>
      <c r="C1011" s="46">
        <v>1</v>
      </c>
      <c r="D1011" s="54" t="s">
        <v>349</v>
      </c>
      <c r="E1011" s="63" t="s">
        <v>1996</v>
      </c>
      <c r="F1011" s="48">
        <v>258.33</v>
      </c>
      <c r="G1011" s="123">
        <f>rv_10</f>
        <v>0.1</v>
      </c>
      <c r="H1011" s="50">
        <f t="shared" si="133"/>
        <v>232.49699999999999</v>
      </c>
      <c r="I1011" s="50"/>
      <c r="J1011" s="50"/>
      <c r="K1011" s="50"/>
      <c r="L1011" s="51" t="s">
        <v>23</v>
      </c>
      <c r="M1011" s="76">
        <v>0.06</v>
      </c>
      <c r="N1011" s="52" t="s">
        <v>259</v>
      </c>
      <c r="O1011" s="135" t="s">
        <v>260</v>
      </c>
      <c r="P1011" s="41" t="s">
        <v>261</v>
      </c>
    </row>
    <row r="1012" spans="1:16">
      <c r="A1012" s="44" t="s">
        <v>1998</v>
      </c>
      <c r="B1012" s="45" t="s">
        <v>1999</v>
      </c>
      <c r="C1012" s="46">
        <v>1</v>
      </c>
      <c r="D1012" s="54" t="s">
        <v>1582</v>
      </c>
      <c r="E1012" s="63" t="s">
        <v>1998</v>
      </c>
      <c r="F1012" s="48">
        <v>208.33</v>
      </c>
      <c r="G1012" s="123">
        <f>rv_20</f>
        <v>0.2</v>
      </c>
      <c r="H1012" s="50">
        <f>F1012-(F1012*G1012)</f>
        <v>166.66400000000002</v>
      </c>
      <c r="I1012" s="50"/>
      <c r="J1012" s="50"/>
      <c r="K1012" s="50"/>
      <c r="L1012" s="51" t="s">
        <v>23</v>
      </c>
      <c r="M1012" s="76">
        <v>0.1</v>
      </c>
      <c r="N1012" s="52" t="s">
        <v>259</v>
      </c>
      <c r="O1012" s="135" t="s">
        <v>260</v>
      </c>
      <c r="P1012" s="41" t="s">
        <v>261</v>
      </c>
    </row>
    <row r="1013" spans="1:16">
      <c r="A1013" s="44">
        <v>2001010100</v>
      </c>
      <c r="B1013" s="45" t="s">
        <v>2000</v>
      </c>
      <c r="C1013" s="46">
        <v>1</v>
      </c>
      <c r="D1013" s="54" t="s">
        <v>1912</v>
      </c>
      <c r="E1013" s="63">
        <v>2001010100</v>
      </c>
      <c r="F1013" s="48">
        <v>17.7</v>
      </c>
      <c r="G1013" s="123">
        <f t="shared" ref="G1013:G1036" si="135">rv_jamf</f>
        <v>0.2</v>
      </c>
      <c r="H1013" s="50">
        <f t="shared" ref="H1013:H1036" si="136">F1013-(F1013*G1013)</f>
        <v>14.16</v>
      </c>
      <c r="I1013" s="50"/>
      <c r="J1013" s="50"/>
      <c r="K1013" s="50"/>
      <c r="L1013" s="51" t="s">
        <v>23</v>
      </c>
      <c r="M1013" s="76" t="s">
        <v>23</v>
      </c>
      <c r="N1013" s="52" t="s">
        <v>1870</v>
      </c>
      <c r="O1013" s="135" t="s">
        <v>1871</v>
      </c>
      <c r="P1013" s="41" t="s">
        <v>1899</v>
      </c>
    </row>
    <row r="1014" spans="1:16">
      <c r="A1014" s="44">
        <v>2001010106</v>
      </c>
      <c r="B1014" s="45" t="s">
        <v>2001</v>
      </c>
      <c r="C1014" s="46">
        <v>1</v>
      </c>
      <c r="D1014" s="54" t="s">
        <v>1912</v>
      </c>
      <c r="E1014" s="63">
        <v>2001010106</v>
      </c>
      <c r="F1014" s="48">
        <v>11.8</v>
      </c>
      <c r="G1014" s="123">
        <f t="shared" si="135"/>
        <v>0.2</v>
      </c>
      <c r="H1014" s="50">
        <f t="shared" si="136"/>
        <v>9.4400000000000013</v>
      </c>
      <c r="I1014" s="50"/>
      <c r="J1014" s="50"/>
      <c r="K1014" s="50"/>
      <c r="L1014" s="51" t="s">
        <v>23</v>
      </c>
      <c r="M1014" s="76" t="s">
        <v>23</v>
      </c>
      <c r="N1014" s="52" t="s">
        <v>1870</v>
      </c>
      <c r="O1014" s="135" t="s">
        <v>2002</v>
      </c>
      <c r="P1014" s="41" t="s">
        <v>1899</v>
      </c>
    </row>
    <row r="1015" spans="1:16">
      <c r="A1015" s="44">
        <v>2001010200</v>
      </c>
      <c r="B1015" s="45" t="s">
        <v>2003</v>
      </c>
      <c r="C1015" s="46">
        <v>1</v>
      </c>
      <c r="D1015" s="54" t="s">
        <v>1912</v>
      </c>
      <c r="E1015" s="63">
        <v>2001010200</v>
      </c>
      <c r="F1015" s="48">
        <v>8.85</v>
      </c>
      <c r="G1015" s="123">
        <f t="shared" si="135"/>
        <v>0.2</v>
      </c>
      <c r="H1015" s="50">
        <f t="shared" si="136"/>
        <v>7.08</v>
      </c>
      <c r="I1015" s="50"/>
      <c r="J1015" s="50"/>
      <c r="K1015" s="50"/>
      <c r="L1015" s="51" t="s">
        <v>23</v>
      </c>
      <c r="M1015" s="76" t="s">
        <v>23</v>
      </c>
      <c r="N1015" s="52" t="s">
        <v>1870</v>
      </c>
      <c r="O1015" s="135" t="s">
        <v>2002</v>
      </c>
      <c r="P1015" s="41" t="s">
        <v>1899</v>
      </c>
    </row>
    <row r="1016" spans="1:16">
      <c r="A1016" s="44">
        <v>2001010206</v>
      </c>
      <c r="B1016" s="45" t="s">
        <v>2004</v>
      </c>
      <c r="C1016" s="46">
        <v>1</v>
      </c>
      <c r="D1016" s="54" t="s">
        <v>1912</v>
      </c>
      <c r="E1016" s="63">
        <v>2001010206</v>
      </c>
      <c r="F1016" s="48">
        <v>5.9</v>
      </c>
      <c r="G1016" s="123">
        <f t="shared" si="135"/>
        <v>0.2</v>
      </c>
      <c r="H1016" s="50">
        <f t="shared" si="136"/>
        <v>4.7200000000000006</v>
      </c>
      <c r="I1016" s="50"/>
      <c r="J1016" s="50"/>
      <c r="K1016" s="50"/>
      <c r="L1016" s="51" t="s">
        <v>23</v>
      </c>
      <c r="M1016" s="76" t="s">
        <v>23</v>
      </c>
      <c r="N1016" s="52" t="s">
        <v>1870</v>
      </c>
      <c r="O1016" s="135" t="s">
        <v>2002</v>
      </c>
      <c r="P1016" s="41" t="s">
        <v>1899</v>
      </c>
    </row>
    <row r="1017" spans="1:16">
      <c r="A1017" s="44">
        <v>2001010300</v>
      </c>
      <c r="B1017" s="45" t="s">
        <v>2005</v>
      </c>
      <c r="C1017" s="46">
        <v>1</v>
      </c>
      <c r="D1017" s="54" t="s">
        <v>1912</v>
      </c>
      <c r="E1017" s="63">
        <v>2001010300</v>
      </c>
      <c r="F1017" s="48">
        <v>8.85</v>
      </c>
      <c r="G1017" s="123">
        <f t="shared" si="135"/>
        <v>0.2</v>
      </c>
      <c r="H1017" s="50">
        <f t="shared" si="136"/>
        <v>7.08</v>
      </c>
      <c r="I1017" s="50"/>
      <c r="J1017" s="50"/>
      <c r="K1017" s="50"/>
      <c r="L1017" s="51" t="s">
        <v>23</v>
      </c>
      <c r="M1017" s="76" t="s">
        <v>23</v>
      </c>
      <c r="N1017" s="52" t="s">
        <v>1870</v>
      </c>
      <c r="O1017" s="135" t="s">
        <v>2002</v>
      </c>
      <c r="P1017" s="41" t="s">
        <v>1899</v>
      </c>
    </row>
    <row r="1018" spans="1:16">
      <c r="A1018" s="44">
        <v>2001010306</v>
      </c>
      <c r="B1018" s="45" t="s">
        <v>2006</v>
      </c>
      <c r="C1018" s="46">
        <v>1</v>
      </c>
      <c r="D1018" s="54" t="s">
        <v>1912</v>
      </c>
      <c r="E1018" s="63">
        <v>2001010306</v>
      </c>
      <c r="F1018" s="48">
        <v>5.9</v>
      </c>
      <c r="G1018" s="123">
        <f t="shared" si="135"/>
        <v>0.2</v>
      </c>
      <c r="H1018" s="50">
        <f t="shared" si="136"/>
        <v>4.7200000000000006</v>
      </c>
      <c r="I1018" s="50"/>
      <c r="J1018" s="50"/>
      <c r="K1018" s="50"/>
      <c r="L1018" s="51" t="s">
        <v>23</v>
      </c>
      <c r="M1018" s="76" t="s">
        <v>23</v>
      </c>
      <c r="N1018" s="52" t="s">
        <v>1870</v>
      </c>
      <c r="O1018" s="135" t="s">
        <v>2002</v>
      </c>
      <c r="P1018" s="41" t="s">
        <v>1899</v>
      </c>
    </row>
    <row r="1019" spans="1:16">
      <c r="A1019" s="44">
        <v>2001020100</v>
      </c>
      <c r="B1019" s="45" t="s">
        <v>2007</v>
      </c>
      <c r="C1019" s="46">
        <v>1</v>
      </c>
      <c r="D1019" s="54" t="s">
        <v>1912</v>
      </c>
      <c r="E1019" s="63">
        <v>2001020100</v>
      </c>
      <c r="F1019" s="48">
        <v>17.7</v>
      </c>
      <c r="G1019" s="123">
        <f t="shared" si="135"/>
        <v>0.2</v>
      </c>
      <c r="H1019" s="50">
        <f t="shared" si="136"/>
        <v>14.16</v>
      </c>
      <c r="I1019" s="50"/>
      <c r="J1019" s="50"/>
      <c r="K1019" s="50"/>
      <c r="L1019" s="51" t="s">
        <v>23</v>
      </c>
      <c r="M1019" s="76" t="s">
        <v>23</v>
      </c>
      <c r="N1019" s="52" t="s">
        <v>1870</v>
      </c>
      <c r="O1019" s="135" t="s">
        <v>2002</v>
      </c>
      <c r="P1019" s="41" t="s">
        <v>1899</v>
      </c>
    </row>
    <row r="1020" spans="1:16">
      <c r="A1020" s="44">
        <v>2001020106</v>
      </c>
      <c r="B1020" s="45" t="s">
        <v>2008</v>
      </c>
      <c r="C1020" s="46">
        <v>1</v>
      </c>
      <c r="D1020" s="54" t="s">
        <v>1912</v>
      </c>
      <c r="E1020" s="63">
        <v>2001020106</v>
      </c>
      <c r="F1020" s="48">
        <v>11.8</v>
      </c>
      <c r="G1020" s="123">
        <f t="shared" si="135"/>
        <v>0.2</v>
      </c>
      <c r="H1020" s="50">
        <f t="shared" si="136"/>
        <v>9.4400000000000013</v>
      </c>
      <c r="I1020" s="50"/>
      <c r="J1020" s="50"/>
      <c r="K1020" s="50"/>
      <c r="L1020" s="51" t="s">
        <v>23</v>
      </c>
      <c r="M1020" s="76" t="s">
        <v>23</v>
      </c>
      <c r="N1020" s="52" t="s">
        <v>1870</v>
      </c>
      <c r="O1020" s="135" t="s">
        <v>2002</v>
      </c>
      <c r="P1020" s="41" t="s">
        <v>1899</v>
      </c>
    </row>
    <row r="1021" spans="1:16">
      <c r="A1021" s="44">
        <v>2001020200</v>
      </c>
      <c r="B1021" s="45" t="s">
        <v>2009</v>
      </c>
      <c r="C1021" s="46">
        <v>1</v>
      </c>
      <c r="D1021" s="54" t="s">
        <v>1912</v>
      </c>
      <c r="E1021" s="63">
        <v>2001020200</v>
      </c>
      <c r="F1021" s="48">
        <v>8.85</v>
      </c>
      <c r="G1021" s="123">
        <f t="shared" si="135"/>
        <v>0.2</v>
      </c>
      <c r="H1021" s="50">
        <f t="shared" si="136"/>
        <v>7.08</v>
      </c>
      <c r="I1021" s="50"/>
      <c r="J1021" s="50"/>
      <c r="K1021" s="50"/>
      <c r="L1021" s="51" t="s">
        <v>23</v>
      </c>
      <c r="M1021" s="76" t="s">
        <v>23</v>
      </c>
      <c r="N1021" s="52" t="s">
        <v>1870</v>
      </c>
      <c r="O1021" s="135" t="s">
        <v>2002</v>
      </c>
      <c r="P1021" s="41" t="s">
        <v>1899</v>
      </c>
    </row>
    <row r="1022" spans="1:16">
      <c r="A1022" s="44">
        <v>2001020206</v>
      </c>
      <c r="B1022" s="45" t="s">
        <v>2010</v>
      </c>
      <c r="C1022" s="46">
        <v>1</v>
      </c>
      <c r="D1022" s="54" t="s">
        <v>1912</v>
      </c>
      <c r="E1022" s="63">
        <v>2001020206</v>
      </c>
      <c r="F1022" s="48">
        <v>5.9</v>
      </c>
      <c r="G1022" s="123">
        <f t="shared" si="135"/>
        <v>0.2</v>
      </c>
      <c r="H1022" s="50">
        <f t="shared" si="136"/>
        <v>4.7200000000000006</v>
      </c>
      <c r="I1022" s="50"/>
      <c r="J1022" s="50"/>
      <c r="K1022" s="50"/>
      <c r="L1022" s="51" t="s">
        <v>23</v>
      </c>
      <c r="M1022" s="76" t="s">
        <v>23</v>
      </c>
      <c r="N1022" s="52" t="s">
        <v>1870</v>
      </c>
      <c r="O1022" s="135" t="s">
        <v>2002</v>
      </c>
      <c r="P1022" s="41" t="s">
        <v>1899</v>
      </c>
    </row>
    <row r="1023" spans="1:16">
      <c r="A1023" s="44">
        <v>2001020300</v>
      </c>
      <c r="B1023" s="45" t="s">
        <v>2011</v>
      </c>
      <c r="C1023" s="46">
        <v>1</v>
      </c>
      <c r="D1023" s="54" t="s">
        <v>1912</v>
      </c>
      <c r="E1023" s="63">
        <v>2001020300</v>
      </c>
      <c r="F1023" s="48">
        <v>8.85</v>
      </c>
      <c r="G1023" s="123">
        <f t="shared" si="135"/>
        <v>0.2</v>
      </c>
      <c r="H1023" s="50">
        <f t="shared" si="136"/>
        <v>7.08</v>
      </c>
      <c r="I1023" s="50"/>
      <c r="J1023" s="50"/>
      <c r="K1023" s="50"/>
      <c r="L1023" s="51" t="s">
        <v>23</v>
      </c>
      <c r="M1023" s="76" t="s">
        <v>23</v>
      </c>
      <c r="N1023" s="52" t="s">
        <v>1870</v>
      </c>
      <c r="O1023" s="135" t="s">
        <v>2002</v>
      </c>
      <c r="P1023" s="41" t="s">
        <v>1899</v>
      </c>
    </row>
    <row r="1024" spans="1:16">
      <c r="A1024" s="44">
        <v>2001020306</v>
      </c>
      <c r="B1024" s="45" t="s">
        <v>2012</v>
      </c>
      <c r="C1024" s="46">
        <v>1</v>
      </c>
      <c r="D1024" s="54" t="s">
        <v>1912</v>
      </c>
      <c r="E1024" s="63">
        <v>2001020306</v>
      </c>
      <c r="F1024" s="48">
        <v>5.9</v>
      </c>
      <c r="G1024" s="123">
        <f t="shared" si="135"/>
        <v>0.2</v>
      </c>
      <c r="H1024" s="50">
        <f t="shared" si="136"/>
        <v>4.7200000000000006</v>
      </c>
      <c r="I1024" s="50"/>
      <c r="J1024" s="50"/>
      <c r="K1024" s="50"/>
      <c r="L1024" s="51" t="s">
        <v>23</v>
      </c>
      <c r="M1024" s="76" t="s">
        <v>23</v>
      </c>
      <c r="N1024" s="52" t="s">
        <v>1870</v>
      </c>
      <c r="O1024" s="135" t="s">
        <v>2002</v>
      </c>
      <c r="P1024" s="41" t="s">
        <v>1899</v>
      </c>
    </row>
    <row r="1025" spans="1:16">
      <c r="A1025" s="44">
        <v>2002010100</v>
      </c>
      <c r="B1025" s="45" t="s">
        <v>2013</v>
      </c>
      <c r="C1025" s="46">
        <v>1</v>
      </c>
      <c r="D1025" s="54" t="s">
        <v>1912</v>
      </c>
      <c r="E1025" s="63">
        <v>2002010100</v>
      </c>
      <c r="F1025" s="48">
        <v>17.7</v>
      </c>
      <c r="G1025" s="123">
        <f t="shared" si="135"/>
        <v>0.2</v>
      </c>
      <c r="H1025" s="50">
        <f t="shared" si="136"/>
        <v>14.16</v>
      </c>
      <c r="I1025" s="50"/>
      <c r="J1025" s="50"/>
      <c r="K1025" s="50"/>
      <c r="L1025" s="51" t="s">
        <v>23</v>
      </c>
      <c r="M1025" s="76" t="s">
        <v>23</v>
      </c>
      <c r="N1025" s="52" t="s">
        <v>1870</v>
      </c>
      <c r="O1025" s="135" t="s">
        <v>2002</v>
      </c>
      <c r="P1025" s="41" t="s">
        <v>1899</v>
      </c>
    </row>
    <row r="1026" spans="1:16">
      <c r="A1026" s="44">
        <v>2002010106</v>
      </c>
      <c r="B1026" s="45" t="s">
        <v>2014</v>
      </c>
      <c r="C1026" s="46">
        <v>1</v>
      </c>
      <c r="D1026" s="54" t="s">
        <v>1912</v>
      </c>
      <c r="E1026" s="63">
        <v>2002010106</v>
      </c>
      <c r="F1026" s="48">
        <v>11.8</v>
      </c>
      <c r="G1026" s="123">
        <f t="shared" si="135"/>
        <v>0.2</v>
      </c>
      <c r="H1026" s="50">
        <f t="shared" si="136"/>
        <v>9.4400000000000013</v>
      </c>
      <c r="I1026" s="50"/>
      <c r="J1026" s="50"/>
      <c r="K1026" s="50"/>
      <c r="L1026" s="51" t="s">
        <v>23</v>
      </c>
      <c r="M1026" s="76" t="s">
        <v>23</v>
      </c>
      <c r="N1026" s="52" t="s">
        <v>1870</v>
      </c>
      <c r="O1026" s="135" t="s">
        <v>2002</v>
      </c>
      <c r="P1026" s="41" t="s">
        <v>1899</v>
      </c>
    </row>
    <row r="1027" spans="1:16">
      <c r="A1027" s="44">
        <v>2002010200</v>
      </c>
      <c r="B1027" s="45" t="s">
        <v>2015</v>
      </c>
      <c r="C1027" s="46">
        <v>1</v>
      </c>
      <c r="D1027" s="54" t="s">
        <v>1912</v>
      </c>
      <c r="E1027" s="63">
        <v>2002010200</v>
      </c>
      <c r="F1027" s="48">
        <v>8.85</v>
      </c>
      <c r="G1027" s="123">
        <f t="shared" si="135"/>
        <v>0.2</v>
      </c>
      <c r="H1027" s="50">
        <f t="shared" si="136"/>
        <v>7.08</v>
      </c>
      <c r="I1027" s="50"/>
      <c r="J1027" s="50"/>
      <c r="K1027" s="50"/>
      <c r="L1027" s="51" t="s">
        <v>23</v>
      </c>
      <c r="M1027" s="76" t="s">
        <v>23</v>
      </c>
      <c r="N1027" s="52" t="s">
        <v>1870</v>
      </c>
      <c r="O1027" s="135" t="s">
        <v>2002</v>
      </c>
      <c r="P1027" s="41" t="s">
        <v>1899</v>
      </c>
    </row>
    <row r="1028" spans="1:16">
      <c r="A1028" s="44">
        <v>2002010206</v>
      </c>
      <c r="B1028" s="45" t="s">
        <v>2016</v>
      </c>
      <c r="C1028" s="46">
        <v>1</v>
      </c>
      <c r="D1028" s="54" t="s">
        <v>1912</v>
      </c>
      <c r="E1028" s="63">
        <v>2002010206</v>
      </c>
      <c r="F1028" s="48">
        <v>5.9</v>
      </c>
      <c r="G1028" s="123">
        <f t="shared" si="135"/>
        <v>0.2</v>
      </c>
      <c r="H1028" s="50">
        <f t="shared" si="136"/>
        <v>4.7200000000000006</v>
      </c>
      <c r="I1028" s="50"/>
      <c r="J1028" s="50"/>
      <c r="K1028" s="50"/>
      <c r="L1028" s="51" t="s">
        <v>23</v>
      </c>
      <c r="M1028" s="76" t="s">
        <v>23</v>
      </c>
      <c r="N1028" s="52" t="s">
        <v>1870</v>
      </c>
      <c r="O1028" s="135" t="s">
        <v>2002</v>
      </c>
      <c r="P1028" s="41" t="s">
        <v>1899</v>
      </c>
    </row>
    <row r="1029" spans="1:16">
      <c r="A1029" s="44">
        <v>2002010300</v>
      </c>
      <c r="B1029" s="45" t="s">
        <v>2017</v>
      </c>
      <c r="C1029" s="46">
        <v>1</v>
      </c>
      <c r="D1029" s="54" t="s">
        <v>1912</v>
      </c>
      <c r="E1029" s="63">
        <v>2002010300</v>
      </c>
      <c r="F1029" s="48">
        <v>8.85</v>
      </c>
      <c r="G1029" s="123">
        <f t="shared" si="135"/>
        <v>0.2</v>
      </c>
      <c r="H1029" s="50">
        <f t="shared" si="136"/>
        <v>7.08</v>
      </c>
      <c r="I1029" s="50"/>
      <c r="J1029" s="50"/>
      <c r="K1029" s="50"/>
      <c r="L1029" s="51" t="s">
        <v>23</v>
      </c>
      <c r="M1029" s="76" t="s">
        <v>23</v>
      </c>
      <c r="N1029" s="52" t="s">
        <v>1870</v>
      </c>
      <c r="O1029" s="135" t="s">
        <v>2002</v>
      </c>
      <c r="P1029" s="41" t="s">
        <v>1899</v>
      </c>
    </row>
    <row r="1030" spans="1:16">
      <c r="A1030" s="44">
        <v>2002010306</v>
      </c>
      <c r="B1030" s="45" t="s">
        <v>2018</v>
      </c>
      <c r="C1030" s="46">
        <v>1</v>
      </c>
      <c r="D1030" s="54" t="s">
        <v>1912</v>
      </c>
      <c r="E1030" s="63">
        <v>2002010306</v>
      </c>
      <c r="F1030" s="48">
        <v>5.9</v>
      </c>
      <c r="G1030" s="123">
        <f t="shared" si="135"/>
        <v>0.2</v>
      </c>
      <c r="H1030" s="50">
        <f t="shared" si="136"/>
        <v>4.7200000000000006</v>
      </c>
      <c r="I1030" s="50"/>
      <c r="J1030" s="50"/>
      <c r="K1030" s="50"/>
      <c r="L1030" s="51" t="s">
        <v>23</v>
      </c>
      <c r="M1030" s="76" t="s">
        <v>23</v>
      </c>
      <c r="N1030" s="52" t="s">
        <v>1870</v>
      </c>
      <c r="O1030" s="135" t="s">
        <v>2002</v>
      </c>
      <c r="P1030" s="41" t="s">
        <v>1899</v>
      </c>
    </row>
    <row r="1031" spans="1:16">
      <c r="A1031" s="44">
        <v>2002020100</v>
      </c>
      <c r="B1031" s="45" t="s">
        <v>2019</v>
      </c>
      <c r="C1031" s="46">
        <v>1</v>
      </c>
      <c r="D1031" s="54" t="s">
        <v>1912</v>
      </c>
      <c r="E1031" s="63">
        <v>2002020100</v>
      </c>
      <c r="F1031" s="48">
        <v>17.7</v>
      </c>
      <c r="G1031" s="123">
        <f t="shared" si="135"/>
        <v>0.2</v>
      </c>
      <c r="H1031" s="50">
        <f t="shared" si="136"/>
        <v>14.16</v>
      </c>
      <c r="I1031" s="50"/>
      <c r="J1031" s="50"/>
      <c r="K1031" s="50"/>
      <c r="L1031" s="51" t="s">
        <v>23</v>
      </c>
      <c r="M1031" s="76" t="s">
        <v>23</v>
      </c>
      <c r="N1031" s="52" t="s">
        <v>1870</v>
      </c>
      <c r="O1031" s="135" t="s">
        <v>2002</v>
      </c>
      <c r="P1031" s="41" t="s">
        <v>1899</v>
      </c>
    </row>
    <row r="1032" spans="1:16">
      <c r="A1032" s="44">
        <v>2002020106</v>
      </c>
      <c r="B1032" s="45" t="s">
        <v>2020</v>
      </c>
      <c r="C1032" s="46">
        <v>1</v>
      </c>
      <c r="D1032" s="54" t="s">
        <v>1912</v>
      </c>
      <c r="E1032" s="63">
        <v>2002020106</v>
      </c>
      <c r="F1032" s="48">
        <v>11.8</v>
      </c>
      <c r="G1032" s="123">
        <f t="shared" si="135"/>
        <v>0.2</v>
      </c>
      <c r="H1032" s="50">
        <f t="shared" si="136"/>
        <v>9.4400000000000013</v>
      </c>
      <c r="I1032" s="50"/>
      <c r="J1032" s="50"/>
      <c r="K1032" s="50"/>
      <c r="L1032" s="51" t="s">
        <v>23</v>
      </c>
      <c r="M1032" s="76" t="s">
        <v>23</v>
      </c>
      <c r="N1032" s="52" t="s">
        <v>1870</v>
      </c>
      <c r="O1032" s="135" t="s">
        <v>2002</v>
      </c>
      <c r="P1032" s="41" t="s">
        <v>1899</v>
      </c>
    </row>
    <row r="1033" spans="1:16">
      <c r="A1033" s="44">
        <v>2002020200</v>
      </c>
      <c r="B1033" s="45" t="s">
        <v>2021</v>
      </c>
      <c r="C1033" s="46">
        <v>1</v>
      </c>
      <c r="D1033" s="54" t="s">
        <v>1912</v>
      </c>
      <c r="E1033" s="63">
        <v>2002020200</v>
      </c>
      <c r="F1033" s="48">
        <v>8.85</v>
      </c>
      <c r="G1033" s="123">
        <f t="shared" si="135"/>
        <v>0.2</v>
      </c>
      <c r="H1033" s="50">
        <f t="shared" si="136"/>
        <v>7.08</v>
      </c>
      <c r="I1033" s="50"/>
      <c r="J1033" s="50"/>
      <c r="K1033" s="50"/>
      <c r="L1033" s="51" t="s">
        <v>23</v>
      </c>
      <c r="M1033" s="76" t="s">
        <v>23</v>
      </c>
      <c r="N1033" s="52" t="s">
        <v>1870</v>
      </c>
      <c r="O1033" s="135" t="s">
        <v>2002</v>
      </c>
      <c r="P1033" s="41" t="s">
        <v>1899</v>
      </c>
    </row>
    <row r="1034" spans="1:16">
      <c r="A1034" s="44">
        <v>2002020206</v>
      </c>
      <c r="B1034" s="45" t="s">
        <v>2022</v>
      </c>
      <c r="C1034" s="46">
        <v>1</v>
      </c>
      <c r="D1034" s="54" t="s">
        <v>1912</v>
      </c>
      <c r="E1034" s="63">
        <v>2002020206</v>
      </c>
      <c r="F1034" s="48">
        <v>5.9</v>
      </c>
      <c r="G1034" s="123">
        <f t="shared" si="135"/>
        <v>0.2</v>
      </c>
      <c r="H1034" s="50">
        <f t="shared" si="136"/>
        <v>4.7200000000000006</v>
      </c>
      <c r="I1034" s="50"/>
      <c r="J1034" s="50"/>
      <c r="K1034" s="50"/>
      <c r="L1034" s="51" t="s">
        <v>23</v>
      </c>
      <c r="M1034" s="76" t="s">
        <v>23</v>
      </c>
      <c r="N1034" s="52" t="s">
        <v>1870</v>
      </c>
      <c r="O1034" s="135" t="s">
        <v>2002</v>
      </c>
      <c r="P1034" s="41" t="s">
        <v>1899</v>
      </c>
    </row>
    <row r="1035" spans="1:16">
      <c r="A1035" s="44">
        <v>2002020300</v>
      </c>
      <c r="B1035" s="45" t="s">
        <v>2023</v>
      </c>
      <c r="C1035" s="46">
        <v>1</v>
      </c>
      <c r="D1035" s="54" t="s">
        <v>1912</v>
      </c>
      <c r="E1035" s="63">
        <v>2002020300</v>
      </c>
      <c r="F1035" s="48">
        <v>8.85</v>
      </c>
      <c r="G1035" s="123">
        <f t="shared" si="135"/>
        <v>0.2</v>
      </c>
      <c r="H1035" s="50">
        <f t="shared" si="136"/>
        <v>7.08</v>
      </c>
      <c r="I1035" s="50"/>
      <c r="J1035" s="50"/>
      <c r="K1035" s="50"/>
      <c r="L1035" s="51" t="s">
        <v>23</v>
      </c>
      <c r="M1035" s="76" t="s">
        <v>23</v>
      </c>
      <c r="N1035" s="52" t="s">
        <v>1870</v>
      </c>
      <c r="O1035" s="135" t="s">
        <v>2002</v>
      </c>
      <c r="P1035" s="41" t="s">
        <v>1899</v>
      </c>
    </row>
    <row r="1036" spans="1:16">
      <c r="A1036" s="44">
        <v>2002020306</v>
      </c>
      <c r="B1036" s="45" t="s">
        <v>2024</v>
      </c>
      <c r="C1036" s="46">
        <v>1</v>
      </c>
      <c r="D1036" s="54" t="s">
        <v>1912</v>
      </c>
      <c r="E1036" s="63">
        <v>2002020306</v>
      </c>
      <c r="F1036" s="48">
        <v>5.9</v>
      </c>
      <c r="G1036" s="123">
        <f t="shared" si="135"/>
        <v>0.2</v>
      </c>
      <c r="H1036" s="50">
        <f t="shared" si="136"/>
        <v>4.7200000000000006</v>
      </c>
      <c r="I1036" s="50"/>
      <c r="J1036" s="50"/>
      <c r="K1036" s="50"/>
      <c r="L1036" s="51" t="s">
        <v>23</v>
      </c>
      <c r="M1036" s="76" t="s">
        <v>23</v>
      </c>
      <c r="N1036" s="52" t="s">
        <v>1870</v>
      </c>
      <c r="O1036" s="135" t="s">
        <v>2002</v>
      </c>
      <c r="P1036" s="41" t="s">
        <v>1899</v>
      </c>
    </row>
    <row r="1037" spans="1:16">
      <c r="A1037" s="44" t="s">
        <v>2025</v>
      </c>
      <c r="B1037" s="159" t="s">
        <v>2550</v>
      </c>
      <c r="C1037" s="46">
        <v>1</v>
      </c>
      <c r="D1037" s="54" t="s">
        <v>2026</v>
      </c>
      <c r="E1037" s="63" t="s">
        <v>2025</v>
      </c>
      <c r="F1037" s="48">
        <v>79.989999999999995</v>
      </c>
      <c r="G1037" s="123">
        <f>rv_20</f>
        <v>0.2</v>
      </c>
      <c r="H1037" s="50">
        <f t="shared" ref="H1037:H1062" si="137">F1037-(F1037*G1037)</f>
        <v>63.991999999999997</v>
      </c>
      <c r="I1037" s="50"/>
      <c r="J1037" s="50"/>
      <c r="K1037" s="50"/>
      <c r="L1037" s="51" t="s">
        <v>23</v>
      </c>
      <c r="M1037" s="76">
        <v>0.1</v>
      </c>
      <c r="N1037" s="52" t="s">
        <v>259</v>
      </c>
      <c r="O1037" s="135" t="s">
        <v>260</v>
      </c>
      <c r="P1037" s="41" t="s">
        <v>261</v>
      </c>
    </row>
    <row r="1038" spans="1:16">
      <c r="A1038" s="44" t="s">
        <v>2027</v>
      </c>
      <c r="B1038" s="159" t="s">
        <v>2551</v>
      </c>
      <c r="C1038" s="46">
        <v>1</v>
      </c>
      <c r="D1038" s="54" t="s">
        <v>2026</v>
      </c>
      <c r="E1038" s="63" t="s">
        <v>2027</v>
      </c>
      <c r="F1038" s="48">
        <v>79.989999999999995</v>
      </c>
      <c r="G1038" s="123">
        <f>rv_20</f>
        <v>0.2</v>
      </c>
      <c r="H1038" s="50">
        <f t="shared" si="137"/>
        <v>63.991999999999997</v>
      </c>
      <c r="I1038" s="50"/>
      <c r="J1038" s="50"/>
      <c r="K1038" s="50"/>
      <c r="L1038" s="51" t="s">
        <v>23</v>
      </c>
      <c r="M1038" s="76">
        <v>0.1</v>
      </c>
      <c r="N1038" s="52" t="s">
        <v>259</v>
      </c>
      <c r="O1038" s="135" t="s">
        <v>260</v>
      </c>
      <c r="P1038" s="41" t="s">
        <v>261</v>
      </c>
    </row>
    <row r="1039" spans="1:16">
      <c r="A1039" s="44"/>
      <c r="B1039" s="45"/>
      <c r="C1039" s="46"/>
      <c r="D1039" s="59"/>
      <c r="E1039" s="60"/>
      <c r="F1039" s="17"/>
      <c r="G1039" s="126"/>
      <c r="H1039" s="61"/>
      <c r="I1039" s="50"/>
      <c r="J1039" s="50"/>
      <c r="K1039" s="50"/>
      <c r="L1039" s="51"/>
      <c r="M1039" s="76"/>
      <c r="N1039" s="57"/>
      <c r="O1039" s="135"/>
      <c r="P1039" s="41"/>
    </row>
    <row r="1040" spans="1:16">
      <c r="A1040" s="44" t="s">
        <v>2028</v>
      </c>
      <c r="B1040" s="45" t="s">
        <v>2029</v>
      </c>
      <c r="C1040" s="46">
        <v>1</v>
      </c>
      <c r="D1040" s="54" t="s">
        <v>1572</v>
      </c>
      <c r="E1040" s="63" t="s">
        <v>2028</v>
      </c>
      <c r="F1040" s="48">
        <v>720</v>
      </c>
      <c r="G1040" s="123">
        <f>rv_7</f>
        <v>7.0000000000000007E-2</v>
      </c>
      <c r="H1040" s="50">
        <f t="shared" si="137"/>
        <v>669.6</v>
      </c>
      <c r="I1040" s="50"/>
      <c r="J1040" s="50"/>
      <c r="K1040" s="50"/>
      <c r="L1040" s="51" t="s">
        <v>23</v>
      </c>
      <c r="M1040" s="76">
        <v>1.17</v>
      </c>
      <c r="N1040" s="52" t="s">
        <v>259</v>
      </c>
      <c r="O1040" s="135" t="s">
        <v>260</v>
      </c>
      <c r="P1040" s="41" t="s">
        <v>261</v>
      </c>
    </row>
    <row r="1041" spans="1:16">
      <c r="A1041" s="44" t="s">
        <v>2030</v>
      </c>
      <c r="B1041" s="45" t="s">
        <v>2031</v>
      </c>
      <c r="C1041" s="46">
        <v>1</v>
      </c>
      <c r="D1041" s="54" t="s">
        <v>1572</v>
      </c>
      <c r="E1041" s="63" t="s">
        <v>2030</v>
      </c>
      <c r="F1041" s="48">
        <v>32</v>
      </c>
      <c r="G1041" s="123">
        <f>rv_3</f>
        <v>0.03</v>
      </c>
      <c r="H1041" s="50">
        <f t="shared" si="137"/>
        <v>31.04</v>
      </c>
      <c r="I1041" s="50"/>
      <c r="J1041" s="50"/>
      <c r="K1041" s="50"/>
      <c r="L1041" s="51" t="s">
        <v>23</v>
      </c>
      <c r="M1041" s="76" t="s">
        <v>23</v>
      </c>
      <c r="N1041" s="52" t="s">
        <v>259</v>
      </c>
      <c r="O1041" s="135" t="s">
        <v>260</v>
      </c>
      <c r="P1041" s="41" t="s">
        <v>261</v>
      </c>
    </row>
    <row r="1042" spans="1:16">
      <c r="A1042" s="44" t="s">
        <v>2032</v>
      </c>
      <c r="B1042" s="45" t="s">
        <v>2033</v>
      </c>
      <c r="C1042" s="46">
        <v>1</v>
      </c>
      <c r="D1042" s="54" t="s">
        <v>1572</v>
      </c>
      <c r="E1042" s="63" t="s">
        <v>2032</v>
      </c>
      <c r="F1042" s="48">
        <v>240</v>
      </c>
      <c r="G1042" s="123">
        <f>rv_3</f>
        <v>0.03</v>
      </c>
      <c r="H1042" s="50">
        <f t="shared" si="137"/>
        <v>232.8</v>
      </c>
      <c r="I1042" s="50"/>
      <c r="J1042" s="50"/>
      <c r="K1042" s="50"/>
      <c r="L1042" s="51" t="s">
        <v>23</v>
      </c>
      <c r="M1042" s="76" t="s">
        <v>23</v>
      </c>
      <c r="N1042" s="52" t="s">
        <v>259</v>
      </c>
      <c r="O1042" s="135" t="s">
        <v>260</v>
      </c>
      <c r="P1042" s="41" t="s">
        <v>261</v>
      </c>
    </row>
    <row r="1043" spans="1:16">
      <c r="A1043" s="44" t="s">
        <v>2034</v>
      </c>
      <c r="B1043" s="45" t="s">
        <v>2035</v>
      </c>
      <c r="C1043" s="46">
        <v>1</v>
      </c>
      <c r="D1043" s="54" t="s">
        <v>1572</v>
      </c>
      <c r="E1043" s="63" t="s">
        <v>2034</v>
      </c>
      <c r="F1043" s="48">
        <v>332</v>
      </c>
      <c r="G1043" s="123">
        <f>rv_3</f>
        <v>0.03</v>
      </c>
      <c r="H1043" s="50">
        <f t="shared" si="137"/>
        <v>322.04000000000002</v>
      </c>
      <c r="I1043" s="50"/>
      <c r="J1043" s="50"/>
      <c r="K1043" s="50"/>
      <c r="L1043" s="51" t="s">
        <v>23</v>
      </c>
      <c r="M1043" s="76" t="s">
        <v>23</v>
      </c>
      <c r="N1043" s="52" t="s">
        <v>259</v>
      </c>
      <c r="O1043" s="135" t="s">
        <v>260</v>
      </c>
      <c r="P1043" s="41" t="s">
        <v>261</v>
      </c>
    </row>
    <row r="1044" spans="1:16">
      <c r="A1044" s="44" t="s">
        <v>2036</v>
      </c>
      <c r="B1044" s="45" t="s">
        <v>2037</v>
      </c>
      <c r="C1044" s="46">
        <v>1</v>
      </c>
      <c r="D1044" s="54" t="s">
        <v>1572</v>
      </c>
      <c r="E1044" s="63" t="s">
        <v>2036</v>
      </c>
      <c r="F1044" s="48">
        <v>249</v>
      </c>
      <c r="G1044" s="123">
        <f>rv_3</f>
        <v>0.03</v>
      </c>
      <c r="H1044" s="50">
        <f t="shared" si="137"/>
        <v>241.53</v>
      </c>
      <c r="I1044" s="50"/>
      <c r="J1044" s="50"/>
      <c r="K1044" s="50"/>
      <c r="L1044" s="51" t="s">
        <v>23</v>
      </c>
      <c r="M1044" s="76" t="s">
        <v>23</v>
      </c>
      <c r="N1044" s="52" t="s">
        <v>259</v>
      </c>
      <c r="O1044" s="135" t="s">
        <v>260</v>
      </c>
      <c r="P1044" s="41" t="s">
        <v>261</v>
      </c>
    </row>
    <row r="1045" spans="1:16">
      <c r="A1045" s="44" t="s">
        <v>2038</v>
      </c>
      <c r="B1045" s="45" t="s">
        <v>2039</v>
      </c>
      <c r="C1045" s="46">
        <v>1</v>
      </c>
      <c r="D1045" s="54" t="s">
        <v>1572</v>
      </c>
      <c r="E1045" s="63" t="s">
        <v>2038</v>
      </c>
      <c r="F1045" s="48">
        <v>980</v>
      </c>
      <c r="G1045" s="123">
        <f>rv_7</f>
        <v>7.0000000000000007E-2</v>
      </c>
      <c r="H1045" s="50">
        <f t="shared" si="137"/>
        <v>911.4</v>
      </c>
      <c r="I1045" s="50"/>
      <c r="J1045" s="50"/>
      <c r="K1045" s="50"/>
      <c r="L1045" s="51" t="s">
        <v>23</v>
      </c>
      <c r="M1045" s="76">
        <v>1.67</v>
      </c>
      <c r="N1045" s="52" t="s">
        <v>259</v>
      </c>
      <c r="O1045" s="135" t="s">
        <v>260</v>
      </c>
      <c r="P1045" s="41" t="s">
        <v>261</v>
      </c>
    </row>
    <row r="1046" spans="1:16">
      <c r="A1046" s="44" t="s">
        <v>2030</v>
      </c>
      <c r="B1046" s="45" t="s">
        <v>2031</v>
      </c>
      <c r="C1046" s="46">
        <v>1</v>
      </c>
      <c r="D1046" s="54" t="s">
        <v>1572</v>
      </c>
      <c r="E1046" s="63" t="s">
        <v>2030</v>
      </c>
      <c r="F1046" s="48">
        <v>32</v>
      </c>
      <c r="G1046" s="123">
        <f t="shared" ref="G1046:G1051" si="138">rv_3</f>
        <v>0.03</v>
      </c>
      <c r="H1046" s="50">
        <f t="shared" si="137"/>
        <v>31.04</v>
      </c>
      <c r="I1046" s="50"/>
      <c r="J1046" s="50"/>
      <c r="K1046" s="50"/>
      <c r="L1046" s="51" t="s">
        <v>23</v>
      </c>
      <c r="M1046" s="76" t="s">
        <v>23</v>
      </c>
      <c r="N1046" s="52" t="s">
        <v>259</v>
      </c>
      <c r="O1046" s="135" t="s">
        <v>260</v>
      </c>
      <c r="P1046" s="41" t="s">
        <v>261</v>
      </c>
    </row>
    <row r="1047" spans="1:16">
      <c r="A1047" s="44" t="s">
        <v>2040</v>
      </c>
      <c r="B1047" s="45" t="s">
        <v>2041</v>
      </c>
      <c r="C1047" s="46">
        <v>1</v>
      </c>
      <c r="D1047" s="54" t="s">
        <v>1572</v>
      </c>
      <c r="E1047" s="63" t="s">
        <v>2040</v>
      </c>
      <c r="F1047" s="48">
        <v>128</v>
      </c>
      <c r="G1047" s="123">
        <f t="shared" si="138"/>
        <v>0.03</v>
      </c>
      <c r="H1047" s="50">
        <f t="shared" si="137"/>
        <v>124.16</v>
      </c>
      <c r="I1047" s="50"/>
      <c r="J1047" s="50"/>
      <c r="K1047" s="50"/>
      <c r="L1047" s="51" t="s">
        <v>23</v>
      </c>
      <c r="M1047" s="76">
        <v>0.32</v>
      </c>
      <c r="N1047" s="52" t="s">
        <v>259</v>
      </c>
      <c r="O1047" s="135" t="s">
        <v>260</v>
      </c>
      <c r="P1047" s="41" t="s">
        <v>261</v>
      </c>
    </row>
    <row r="1048" spans="1:16">
      <c r="A1048" s="44" t="s">
        <v>2042</v>
      </c>
      <c r="B1048" s="45" t="s">
        <v>2033</v>
      </c>
      <c r="C1048" s="46">
        <v>1</v>
      </c>
      <c r="D1048" s="54" t="s">
        <v>1572</v>
      </c>
      <c r="E1048" s="63" t="s">
        <v>2042</v>
      </c>
      <c r="F1048" s="48">
        <v>280</v>
      </c>
      <c r="G1048" s="123">
        <f t="shared" si="138"/>
        <v>0.03</v>
      </c>
      <c r="H1048" s="50">
        <f t="shared" si="137"/>
        <v>271.60000000000002</v>
      </c>
      <c r="I1048" s="50"/>
      <c r="J1048" s="50"/>
      <c r="K1048" s="50"/>
      <c r="L1048" s="51" t="s">
        <v>23</v>
      </c>
      <c r="M1048" s="76" t="s">
        <v>23</v>
      </c>
      <c r="N1048" s="52" t="s">
        <v>259</v>
      </c>
      <c r="O1048" s="135" t="s">
        <v>260</v>
      </c>
      <c r="P1048" s="41" t="s">
        <v>261</v>
      </c>
    </row>
    <row r="1049" spans="1:16">
      <c r="A1049" s="44" t="s">
        <v>2043</v>
      </c>
      <c r="B1049" s="45" t="s">
        <v>2035</v>
      </c>
      <c r="C1049" s="46">
        <v>1</v>
      </c>
      <c r="D1049" s="54" t="s">
        <v>1572</v>
      </c>
      <c r="E1049" s="63" t="s">
        <v>2043</v>
      </c>
      <c r="F1049" s="48">
        <v>372</v>
      </c>
      <c r="G1049" s="123">
        <f t="shared" si="138"/>
        <v>0.03</v>
      </c>
      <c r="H1049" s="50">
        <f t="shared" si="137"/>
        <v>360.84</v>
      </c>
      <c r="I1049" s="50"/>
      <c r="J1049" s="50"/>
      <c r="K1049" s="50"/>
      <c r="L1049" s="51" t="s">
        <v>23</v>
      </c>
      <c r="M1049" s="76" t="s">
        <v>23</v>
      </c>
      <c r="N1049" s="52" t="s">
        <v>259</v>
      </c>
      <c r="O1049" s="135" t="s">
        <v>260</v>
      </c>
      <c r="P1049" s="41" t="s">
        <v>261</v>
      </c>
    </row>
    <row r="1050" spans="1:16">
      <c r="A1050" s="44" t="s">
        <v>2044</v>
      </c>
      <c r="B1050" s="45" t="s">
        <v>2045</v>
      </c>
      <c r="C1050" s="46">
        <v>1</v>
      </c>
      <c r="D1050" s="54" t="s">
        <v>1572</v>
      </c>
      <c r="E1050" s="63" t="s">
        <v>2044</v>
      </c>
      <c r="F1050" s="48">
        <v>200</v>
      </c>
      <c r="G1050" s="123">
        <f t="shared" si="138"/>
        <v>0.03</v>
      </c>
      <c r="H1050" s="50">
        <f t="shared" si="137"/>
        <v>194</v>
      </c>
      <c r="I1050" s="50"/>
      <c r="J1050" s="50"/>
      <c r="K1050" s="50"/>
      <c r="L1050" s="51" t="s">
        <v>23</v>
      </c>
      <c r="M1050" s="76" t="s">
        <v>23</v>
      </c>
      <c r="N1050" s="52" t="s">
        <v>259</v>
      </c>
      <c r="O1050" s="135" t="s">
        <v>260</v>
      </c>
      <c r="P1050" s="41" t="s">
        <v>261</v>
      </c>
    </row>
    <row r="1051" spans="1:16">
      <c r="A1051" s="44" t="s">
        <v>2046</v>
      </c>
      <c r="B1051" s="45" t="s">
        <v>2047</v>
      </c>
      <c r="C1051" s="46">
        <v>1</v>
      </c>
      <c r="D1051" s="54" t="s">
        <v>1572</v>
      </c>
      <c r="E1051" s="63" t="s">
        <v>2046</v>
      </c>
      <c r="F1051" s="48">
        <v>220</v>
      </c>
      <c r="G1051" s="123">
        <f t="shared" si="138"/>
        <v>0.03</v>
      </c>
      <c r="H1051" s="50">
        <f t="shared" si="137"/>
        <v>213.4</v>
      </c>
      <c r="I1051" s="50"/>
      <c r="J1051" s="50"/>
      <c r="K1051" s="50"/>
      <c r="L1051" s="51" t="s">
        <v>23</v>
      </c>
      <c r="M1051" s="76" t="s">
        <v>23</v>
      </c>
      <c r="N1051" s="52" t="s">
        <v>259</v>
      </c>
      <c r="O1051" s="135" t="s">
        <v>260</v>
      </c>
      <c r="P1051" s="41" t="s">
        <v>261</v>
      </c>
    </row>
    <row r="1052" spans="1:16">
      <c r="A1052" s="44" t="s">
        <v>2048</v>
      </c>
      <c r="B1052" s="45" t="s">
        <v>2049</v>
      </c>
      <c r="C1052" s="46">
        <v>1</v>
      </c>
      <c r="D1052" s="54" t="s">
        <v>1572</v>
      </c>
      <c r="E1052" s="63" t="s">
        <v>2048</v>
      </c>
      <c r="F1052" s="48">
        <v>1480</v>
      </c>
      <c r="G1052" s="123">
        <f>rv_7</f>
        <v>7.0000000000000007E-2</v>
      </c>
      <c r="H1052" s="50">
        <f t="shared" si="137"/>
        <v>1376.4</v>
      </c>
      <c r="I1052" s="50"/>
      <c r="J1052" s="50"/>
      <c r="K1052" s="50"/>
      <c r="L1052" s="51" t="s">
        <v>23</v>
      </c>
      <c r="M1052" s="76">
        <v>2.5</v>
      </c>
      <c r="N1052" s="52" t="s">
        <v>259</v>
      </c>
      <c r="O1052" s="135" t="s">
        <v>260</v>
      </c>
      <c r="P1052" s="41" t="s">
        <v>261</v>
      </c>
    </row>
    <row r="1053" spans="1:16">
      <c r="A1053" s="44" t="s">
        <v>2050</v>
      </c>
      <c r="B1053" s="45" t="s">
        <v>2031</v>
      </c>
      <c r="C1053" s="46">
        <v>1</v>
      </c>
      <c r="D1053" s="54" t="s">
        <v>1572</v>
      </c>
      <c r="E1053" s="63" t="s">
        <v>2050</v>
      </c>
      <c r="F1053" s="48">
        <v>32</v>
      </c>
      <c r="G1053" s="123">
        <f t="shared" ref="G1053:G1059" si="139">rv_3</f>
        <v>0.03</v>
      </c>
      <c r="H1053" s="50">
        <f t="shared" si="137"/>
        <v>31.04</v>
      </c>
      <c r="I1053" s="50"/>
      <c r="J1053" s="50"/>
      <c r="K1053" s="50"/>
      <c r="L1053" s="51" t="s">
        <v>23</v>
      </c>
      <c r="M1053" s="76" t="s">
        <v>23</v>
      </c>
      <c r="N1053" s="52" t="s">
        <v>259</v>
      </c>
      <c r="O1053" s="135" t="s">
        <v>260</v>
      </c>
      <c r="P1053" s="41" t="s">
        <v>261</v>
      </c>
    </row>
    <row r="1054" spans="1:16">
      <c r="A1054" s="44" t="s">
        <v>2051</v>
      </c>
      <c r="B1054" s="45" t="s">
        <v>2052</v>
      </c>
      <c r="C1054" s="46">
        <v>1</v>
      </c>
      <c r="D1054" s="54" t="s">
        <v>1572</v>
      </c>
      <c r="E1054" s="63" t="s">
        <v>2051</v>
      </c>
      <c r="F1054" s="48">
        <v>256</v>
      </c>
      <c r="G1054" s="123">
        <f t="shared" si="139"/>
        <v>0.03</v>
      </c>
      <c r="H1054" s="50">
        <f t="shared" si="137"/>
        <v>248.32</v>
      </c>
      <c r="I1054" s="50"/>
      <c r="J1054" s="50"/>
      <c r="K1054" s="50"/>
      <c r="L1054" s="51" t="s">
        <v>23</v>
      </c>
      <c r="M1054" s="76">
        <v>0.64</v>
      </c>
      <c r="N1054" s="52" t="s">
        <v>259</v>
      </c>
      <c r="O1054" s="135" t="s">
        <v>260</v>
      </c>
      <c r="P1054" s="41" t="s">
        <v>261</v>
      </c>
    </row>
    <row r="1055" spans="1:16">
      <c r="A1055" s="44" t="s">
        <v>2053</v>
      </c>
      <c r="B1055" s="45" t="s">
        <v>2033</v>
      </c>
      <c r="C1055" s="46">
        <v>1</v>
      </c>
      <c r="D1055" s="54" t="s">
        <v>1572</v>
      </c>
      <c r="E1055" s="63" t="s">
        <v>2053</v>
      </c>
      <c r="F1055" s="48">
        <f>2*280</f>
        <v>560</v>
      </c>
      <c r="G1055" s="123">
        <f t="shared" si="139"/>
        <v>0.03</v>
      </c>
      <c r="H1055" s="50">
        <f t="shared" si="137"/>
        <v>543.20000000000005</v>
      </c>
      <c r="I1055" s="50"/>
      <c r="J1055" s="50"/>
      <c r="K1055" s="50"/>
      <c r="L1055" s="51" t="s">
        <v>23</v>
      </c>
      <c r="M1055" s="76" t="s">
        <v>23</v>
      </c>
      <c r="N1055" s="52" t="s">
        <v>259</v>
      </c>
      <c r="O1055" s="135" t="s">
        <v>260</v>
      </c>
      <c r="P1055" s="41" t="s">
        <v>261</v>
      </c>
    </row>
    <row r="1056" spans="1:16">
      <c r="A1056" s="44" t="s">
        <v>2054</v>
      </c>
      <c r="B1056" s="45" t="s">
        <v>2035</v>
      </c>
      <c r="C1056" s="46">
        <v>1</v>
      </c>
      <c r="D1056" s="54" t="s">
        <v>1572</v>
      </c>
      <c r="E1056" s="63" t="s">
        <v>2054</v>
      </c>
      <c r="F1056" s="48">
        <f>2*372</f>
        <v>744</v>
      </c>
      <c r="G1056" s="123">
        <f t="shared" si="139"/>
        <v>0.03</v>
      </c>
      <c r="H1056" s="50">
        <f t="shared" si="137"/>
        <v>721.68</v>
      </c>
      <c r="I1056" s="50"/>
      <c r="J1056" s="50"/>
      <c r="K1056" s="50"/>
      <c r="L1056" s="51" t="s">
        <v>23</v>
      </c>
      <c r="M1056" s="76" t="s">
        <v>23</v>
      </c>
      <c r="N1056" s="52" t="s">
        <v>259</v>
      </c>
      <c r="O1056" s="135" t="s">
        <v>260</v>
      </c>
      <c r="P1056" s="41" t="s">
        <v>261</v>
      </c>
    </row>
    <row r="1057" spans="1:16">
      <c r="A1057" s="44" t="s">
        <v>2055</v>
      </c>
      <c r="B1057" s="45" t="s">
        <v>2045</v>
      </c>
      <c r="C1057" s="46">
        <v>1</v>
      </c>
      <c r="D1057" s="54" t="s">
        <v>1572</v>
      </c>
      <c r="E1057" s="63" t="s">
        <v>2055</v>
      </c>
      <c r="F1057" s="48">
        <v>200</v>
      </c>
      <c r="G1057" s="123">
        <f t="shared" si="139"/>
        <v>0.03</v>
      </c>
      <c r="H1057" s="50">
        <f t="shared" si="137"/>
        <v>194</v>
      </c>
      <c r="I1057" s="50"/>
      <c r="J1057" s="50"/>
      <c r="K1057" s="50"/>
      <c r="L1057" s="51" t="s">
        <v>23</v>
      </c>
      <c r="M1057" s="76" t="s">
        <v>23</v>
      </c>
      <c r="N1057" s="52" t="s">
        <v>259</v>
      </c>
      <c r="O1057" s="135" t="s">
        <v>260</v>
      </c>
      <c r="P1057" s="41" t="s">
        <v>261</v>
      </c>
    </row>
    <row r="1058" spans="1:16">
      <c r="A1058" s="44" t="s">
        <v>2056</v>
      </c>
      <c r="B1058" s="45" t="s">
        <v>2047</v>
      </c>
      <c r="C1058" s="46">
        <v>1</v>
      </c>
      <c r="D1058" s="54" t="s">
        <v>1572</v>
      </c>
      <c r="E1058" s="63" t="s">
        <v>2056</v>
      </c>
      <c r="F1058" s="48">
        <v>220</v>
      </c>
      <c r="G1058" s="123">
        <f t="shared" si="139"/>
        <v>0.03</v>
      </c>
      <c r="H1058" s="50">
        <f t="shared" si="137"/>
        <v>213.4</v>
      </c>
      <c r="I1058" s="50"/>
      <c r="J1058" s="50"/>
      <c r="K1058" s="50"/>
      <c r="L1058" s="51" t="s">
        <v>23</v>
      </c>
      <c r="M1058" s="76" t="s">
        <v>23</v>
      </c>
      <c r="N1058" s="52" t="s">
        <v>259</v>
      </c>
      <c r="O1058" s="135" t="s">
        <v>260</v>
      </c>
      <c r="P1058" s="41" t="s">
        <v>261</v>
      </c>
    </row>
    <row r="1059" spans="1:16">
      <c r="A1059" s="44" t="s">
        <v>2057</v>
      </c>
      <c r="B1059" s="45" t="s">
        <v>2058</v>
      </c>
      <c r="C1059" s="46">
        <v>1</v>
      </c>
      <c r="D1059" s="54" t="s">
        <v>1572</v>
      </c>
      <c r="E1059" s="63" t="s">
        <v>2057</v>
      </c>
      <c r="F1059" s="48">
        <v>20</v>
      </c>
      <c r="G1059" s="123">
        <f t="shared" si="139"/>
        <v>0.03</v>
      </c>
      <c r="H1059" s="50">
        <f t="shared" si="137"/>
        <v>19.399999999999999</v>
      </c>
      <c r="I1059" s="50"/>
      <c r="J1059" s="50"/>
      <c r="K1059" s="50"/>
      <c r="L1059" s="51" t="s">
        <v>23</v>
      </c>
      <c r="M1059" s="76" t="s">
        <v>23</v>
      </c>
      <c r="N1059" s="52" t="s">
        <v>259</v>
      </c>
      <c r="O1059" s="135" t="s">
        <v>260</v>
      </c>
      <c r="P1059" s="41" t="s">
        <v>261</v>
      </c>
    </row>
    <row r="1060" spans="1:16">
      <c r="A1060" s="44" t="s">
        <v>2059</v>
      </c>
      <c r="B1060" s="45" t="s">
        <v>2060</v>
      </c>
      <c r="C1060" s="46">
        <v>1</v>
      </c>
      <c r="D1060" s="54" t="s">
        <v>1572</v>
      </c>
      <c r="E1060" s="63" t="s">
        <v>2059</v>
      </c>
      <c r="F1060" s="48">
        <v>2580</v>
      </c>
      <c r="G1060" s="123">
        <f>rv_7</f>
        <v>7.0000000000000007E-2</v>
      </c>
      <c r="H1060" s="50">
        <f t="shared" si="137"/>
        <v>2399.4</v>
      </c>
      <c r="I1060" s="50"/>
      <c r="J1060" s="50"/>
      <c r="K1060" s="50"/>
      <c r="L1060" s="51" t="s">
        <v>23</v>
      </c>
      <c r="M1060" s="76">
        <v>1.67</v>
      </c>
      <c r="N1060" s="52" t="s">
        <v>259</v>
      </c>
      <c r="O1060" s="135" t="s">
        <v>260</v>
      </c>
      <c r="P1060" s="41" t="s">
        <v>261</v>
      </c>
    </row>
    <row r="1061" spans="1:16">
      <c r="A1061" s="44" t="s">
        <v>2061</v>
      </c>
      <c r="B1061" s="45" t="s">
        <v>2062</v>
      </c>
      <c r="C1061" s="46">
        <v>1</v>
      </c>
      <c r="D1061" s="54" t="s">
        <v>1572</v>
      </c>
      <c r="E1061" s="63" t="s">
        <v>2061</v>
      </c>
      <c r="F1061" s="48">
        <v>0</v>
      </c>
      <c r="G1061" s="123"/>
      <c r="H1061" s="50">
        <f t="shared" si="137"/>
        <v>0</v>
      </c>
      <c r="I1061" s="50"/>
      <c r="J1061" s="50"/>
      <c r="K1061" s="50"/>
      <c r="L1061" s="51" t="s">
        <v>23</v>
      </c>
      <c r="M1061" s="76" t="s">
        <v>23</v>
      </c>
      <c r="N1061" s="52" t="s">
        <v>259</v>
      </c>
      <c r="O1061" s="135" t="s">
        <v>260</v>
      </c>
      <c r="P1061" s="41" t="s">
        <v>261</v>
      </c>
    </row>
    <row r="1062" spans="1:16">
      <c r="A1062" s="44" t="s">
        <v>2063</v>
      </c>
      <c r="B1062" s="45" t="s">
        <v>2064</v>
      </c>
      <c r="C1062" s="46">
        <v>1</v>
      </c>
      <c r="D1062" s="54" t="s">
        <v>1572</v>
      </c>
      <c r="E1062" s="63" t="s">
        <v>2063</v>
      </c>
      <c r="F1062" s="48">
        <v>3290</v>
      </c>
      <c r="G1062" s="123">
        <f>rv_7</f>
        <v>7.0000000000000007E-2</v>
      </c>
      <c r="H1062" s="50">
        <f t="shared" si="137"/>
        <v>3059.7</v>
      </c>
      <c r="I1062" s="50"/>
      <c r="J1062" s="50"/>
      <c r="K1062" s="50"/>
      <c r="L1062" s="51" t="s">
        <v>23</v>
      </c>
      <c r="M1062" s="76">
        <v>2.5</v>
      </c>
      <c r="N1062" s="52" t="s">
        <v>259</v>
      </c>
      <c r="O1062" s="135" t="s">
        <v>260</v>
      </c>
      <c r="P1062" s="41" t="s">
        <v>261</v>
      </c>
    </row>
    <row r="1063" spans="1:16">
      <c r="A1063" s="44" t="s">
        <v>2065</v>
      </c>
      <c r="B1063" s="45" t="s">
        <v>2066</v>
      </c>
      <c r="C1063" s="46">
        <v>1</v>
      </c>
      <c r="D1063" s="54" t="s">
        <v>1572</v>
      </c>
      <c r="E1063" s="63" t="s">
        <v>2065</v>
      </c>
      <c r="F1063" s="48">
        <v>240</v>
      </c>
      <c r="G1063" s="123">
        <f>rv_7</f>
        <v>7.0000000000000007E-2</v>
      </c>
      <c r="H1063" s="50">
        <f t="shared" ref="H1063:H1067" si="140">F1063-(F1063*G1063)</f>
        <v>223.2</v>
      </c>
      <c r="I1063" s="50"/>
      <c r="J1063" s="50"/>
      <c r="K1063" s="50"/>
      <c r="L1063" s="51" t="s">
        <v>23</v>
      </c>
      <c r="M1063" s="76" t="s">
        <v>23</v>
      </c>
      <c r="N1063" s="52" t="s">
        <v>259</v>
      </c>
      <c r="O1063" s="135" t="s">
        <v>260</v>
      </c>
      <c r="P1063" s="41" t="s">
        <v>261</v>
      </c>
    </row>
    <row r="1064" spans="1:16">
      <c r="A1064" s="44" t="s">
        <v>2067</v>
      </c>
      <c r="B1064" s="45" t="s">
        <v>2068</v>
      </c>
      <c r="C1064" s="46">
        <v>1</v>
      </c>
      <c r="D1064" s="54" t="s">
        <v>1572</v>
      </c>
      <c r="E1064" s="63" t="s">
        <v>2067</v>
      </c>
      <c r="F1064" s="48">
        <v>750</v>
      </c>
      <c r="G1064" s="123">
        <f>rv_3</f>
        <v>0.03</v>
      </c>
      <c r="H1064" s="50">
        <f t="shared" si="140"/>
        <v>727.5</v>
      </c>
      <c r="I1064" s="50"/>
      <c r="J1064" s="50"/>
      <c r="K1064" s="50"/>
      <c r="L1064" s="51" t="s">
        <v>23</v>
      </c>
      <c r="M1064" s="76" t="s">
        <v>23</v>
      </c>
      <c r="N1064" s="52" t="s">
        <v>259</v>
      </c>
      <c r="O1064" s="135" t="s">
        <v>260</v>
      </c>
      <c r="P1064" s="41" t="s">
        <v>261</v>
      </c>
    </row>
    <row r="1065" spans="1:16">
      <c r="A1065" s="44" t="s">
        <v>2069</v>
      </c>
      <c r="B1065" s="45" t="s">
        <v>2070</v>
      </c>
      <c r="C1065" s="46">
        <v>1</v>
      </c>
      <c r="D1065" s="54" t="s">
        <v>1572</v>
      </c>
      <c r="E1065" s="63" t="s">
        <v>2069</v>
      </c>
      <c r="F1065" s="48">
        <f>1260</f>
        <v>1260</v>
      </c>
      <c r="G1065" s="123">
        <f>rv_3</f>
        <v>0.03</v>
      </c>
      <c r="H1065" s="50">
        <f t="shared" si="140"/>
        <v>1222.2</v>
      </c>
      <c r="I1065" s="50"/>
      <c r="J1065" s="50"/>
      <c r="K1065" s="50"/>
      <c r="L1065" s="51" t="s">
        <v>23</v>
      </c>
      <c r="M1065" s="76" t="s">
        <v>23</v>
      </c>
      <c r="N1065" s="52" t="s">
        <v>259</v>
      </c>
      <c r="O1065" s="135" t="s">
        <v>260</v>
      </c>
      <c r="P1065" s="41" t="s">
        <v>261</v>
      </c>
    </row>
    <row r="1066" spans="1:16">
      <c r="A1066" s="44" t="s">
        <v>2071</v>
      </c>
      <c r="B1066" s="45" t="s">
        <v>2072</v>
      </c>
      <c r="C1066" s="46">
        <v>1</v>
      </c>
      <c r="D1066" s="54" t="s">
        <v>1572</v>
      </c>
      <c r="E1066" s="63" t="s">
        <v>2071</v>
      </c>
      <c r="F1066" s="48">
        <f>2110</f>
        <v>2110</v>
      </c>
      <c r="G1066" s="123">
        <f>rv_3</f>
        <v>0.03</v>
      </c>
      <c r="H1066" s="50">
        <f t="shared" si="140"/>
        <v>2046.7</v>
      </c>
      <c r="I1066" s="50"/>
      <c r="J1066" s="50"/>
      <c r="K1066" s="50"/>
      <c r="L1066" s="51" t="s">
        <v>23</v>
      </c>
      <c r="M1066" s="76" t="s">
        <v>23</v>
      </c>
      <c r="N1066" s="52" t="s">
        <v>259</v>
      </c>
      <c r="O1066" s="135" t="s">
        <v>260</v>
      </c>
      <c r="P1066" s="41" t="s">
        <v>261</v>
      </c>
    </row>
    <row r="1067" spans="1:16">
      <c r="A1067" s="44" t="s">
        <v>2073</v>
      </c>
      <c r="B1067" s="45" t="s">
        <v>2074</v>
      </c>
      <c r="C1067" s="46">
        <v>1</v>
      </c>
      <c r="D1067" s="54" t="s">
        <v>1572</v>
      </c>
      <c r="E1067" s="63" t="s">
        <v>2073</v>
      </c>
      <c r="F1067" s="48">
        <f>480</f>
        <v>480</v>
      </c>
      <c r="G1067" s="123">
        <f>rv_3</f>
        <v>0.03</v>
      </c>
      <c r="H1067" s="50">
        <f t="shared" si="140"/>
        <v>465.6</v>
      </c>
      <c r="I1067" s="50"/>
      <c r="J1067" s="50"/>
      <c r="K1067" s="50"/>
      <c r="L1067" s="51" t="s">
        <v>23</v>
      </c>
      <c r="M1067" s="76" t="s">
        <v>23</v>
      </c>
      <c r="N1067" s="52" t="s">
        <v>259</v>
      </c>
      <c r="O1067" s="135" t="s">
        <v>260</v>
      </c>
      <c r="P1067" s="41" t="s">
        <v>261</v>
      </c>
    </row>
    <row r="1068" spans="1:16">
      <c r="A1068" s="44" t="s">
        <v>2075</v>
      </c>
      <c r="B1068" s="45" t="s">
        <v>2076</v>
      </c>
      <c r="C1068" s="46">
        <v>1</v>
      </c>
      <c r="D1068" s="54" t="s">
        <v>300</v>
      </c>
      <c r="E1068" s="63" t="s">
        <v>2075</v>
      </c>
      <c r="F1068" s="48">
        <v>79.989999999999995</v>
      </c>
      <c r="G1068" s="123">
        <f t="shared" ref="G1068:G1075" si="141">rv_20</f>
        <v>0.2</v>
      </c>
      <c r="H1068" s="50">
        <f t="shared" ref="H1068" si="142">F1068-(F1068*G1068)</f>
        <v>63.991999999999997</v>
      </c>
      <c r="I1068" s="50"/>
      <c r="J1068" s="50"/>
      <c r="K1068" s="50"/>
      <c r="L1068" s="51" t="s">
        <v>23</v>
      </c>
      <c r="M1068" s="76" t="s">
        <v>23</v>
      </c>
      <c r="N1068" s="52" t="s">
        <v>259</v>
      </c>
      <c r="O1068" s="135" t="s">
        <v>260</v>
      </c>
      <c r="P1068" s="41" t="s">
        <v>261</v>
      </c>
    </row>
    <row r="1069" spans="1:16">
      <c r="A1069" s="44" t="s">
        <v>2077</v>
      </c>
      <c r="B1069" s="45" t="s">
        <v>2078</v>
      </c>
      <c r="C1069" s="46">
        <v>1</v>
      </c>
      <c r="D1069" s="54" t="s">
        <v>300</v>
      </c>
      <c r="E1069" s="63" t="s">
        <v>2077</v>
      </c>
      <c r="F1069" s="48">
        <v>79.989999999999995</v>
      </c>
      <c r="G1069" s="123">
        <f t="shared" si="141"/>
        <v>0.2</v>
      </c>
      <c r="H1069" s="50">
        <f t="shared" ref="H1069" si="143">F1069-(F1069*G1069)</f>
        <v>63.991999999999997</v>
      </c>
      <c r="I1069" s="50"/>
      <c r="J1069" s="50"/>
      <c r="K1069" s="50"/>
      <c r="L1069" s="51" t="s">
        <v>23</v>
      </c>
      <c r="M1069" s="76" t="s">
        <v>23</v>
      </c>
      <c r="N1069" s="52" t="s">
        <v>259</v>
      </c>
      <c r="O1069" s="135" t="s">
        <v>260</v>
      </c>
      <c r="P1069" s="41" t="s">
        <v>261</v>
      </c>
    </row>
    <row r="1070" spans="1:16">
      <c r="A1070" s="44" t="s">
        <v>2079</v>
      </c>
      <c r="B1070" s="45" t="s">
        <v>2080</v>
      </c>
      <c r="C1070" s="46">
        <v>1</v>
      </c>
      <c r="D1070" s="59" t="s">
        <v>315</v>
      </c>
      <c r="E1070" s="60" t="s">
        <v>2079</v>
      </c>
      <c r="F1070" s="134">
        <v>83.33</v>
      </c>
      <c r="G1070" s="126">
        <f t="shared" si="141"/>
        <v>0.2</v>
      </c>
      <c r="H1070" s="61">
        <f t="shared" ref="H1070" si="144">F1070-(F1070*G1070)</f>
        <v>66.664000000000001</v>
      </c>
      <c r="I1070" s="50"/>
      <c r="J1070" s="50"/>
      <c r="K1070" s="50"/>
      <c r="L1070" s="51" t="s">
        <v>23</v>
      </c>
      <c r="M1070" s="76">
        <v>0.02</v>
      </c>
      <c r="N1070" s="57" t="s">
        <v>259</v>
      </c>
      <c r="O1070" s="135" t="s">
        <v>260</v>
      </c>
      <c r="P1070" s="41" t="s">
        <v>261</v>
      </c>
    </row>
    <row r="1071" spans="1:16">
      <c r="A1071" s="44"/>
      <c r="B1071" s="45"/>
      <c r="C1071" s="46"/>
      <c r="D1071" s="59"/>
      <c r="E1071" s="60"/>
      <c r="F1071" s="17"/>
      <c r="G1071" s="126"/>
      <c r="H1071" s="61"/>
      <c r="I1071" s="50"/>
      <c r="J1071" s="50"/>
      <c r="K1071" s="50"/>
      <c r="L1071" s="51" t="s">
        <v>23</v>
      </c>
      <c r="M1071" s="76" t="s">
        <v>23</v>
      </c>
      <c r="N1071" s="57"/>
      <c r="O1071" s="135"/>
      <c r="P1071" s="41"/>
    </row>
    <row r="1072" spans="1:16">
      <c r="A1072" s="44" t="s">
        <v>2081</v>
      </c>
      <c r="B1072" s="45" t="s">
        <v>2082</v>
      </c>
      <c r="C1072" s="46">
        <v>1</v>
      </c>
      <c r="D1072" s="54" t="s">
        <v>320</v>
      </c>
      <c r="E1072" s="63" t="s">
        <v>2081</v>
      </c>
      <c r="F1072" s="48">
        <v>399</v>
      </c>
      <c r="G1072" s="123">
        <f t="shared" si="141"/>
        <v>0.2</v>
      </c>
      <c r="H1072" s="50">
        <f t="shared" ref="H1072:H1073" si="145">F1072-(F1072*G1072)</f>
        <v>319.2</v>
      </c>
      <c r="I1072" s="50"/>
      <c r="J1072" s="50"/>
      <c r="K1072" s="50"/>
      <c r="L1072" s="51" t="s">
        <v>23</v>
      </c>
      <c r="M1072" s="76">
        <v>0.2</v>
      </c>
      <c r="N1072" s="52" t="s">
        <v>259</v>
      </c>
      <c r="O1072" s="135" t="s">
        <v>260</v>
      </c>
      <c r="P1072" s="41" t="s">
        <v>261</v>
      </c>
    </row>
    <row r="1073" spans="1:16">
      <c r="A1073" s="44" t="s">
        <v>2083</v>
      </c>
      <c r="B1073" s="45" t="s">
        <v>2084</v>
      </c>
      <c r="C1073" s="46">
        <v>1</v>
      </c>
      <c r="D1073" s="54" t="s">
        <v>320</v>
      </c>
      <c r="E1073" s="63" t="s">
        <v>2083</v>
      </c>
      <c r="F1073" s="48">
        <v>119</v>
      </c>
      <c r="G1073" s="123">
        <f t="shared" si="141"/>
        <v>0.2</v>
      </c>
      <c r="H1073" s="50">
        <f t="shared" si="145"/>
        <v>95.2</v>
      </c>
      <c r="I1073" s="50"/>
      <c r="J1073" s="50"/>
      <c r="K1073" s="50"/>
      <c r="L1073" s="51" t="s">
        <v>23</v>
      </c>
      <c r="M1073" s="76">
        <v>0.1</v>
      </c>
      <c r="N1073" s="52" t="s">
        <v>259</v>
      </c>
      <c r="O1073" s="135" t="s">
        <v>260</v>
      </c>
      <c r="P1073" s="41" t="s">
        <v>261</v>
      </c>
    </row>
    <row r="1074" spans="1:16">
      <c r="A1074" s="44" t="s">
        <v>2085</v>
      </c>
      <c r="B1074" s="45" t="s">
        <v>2086</v>
      </c>
      <c r="C1074" s="46">
        <v>1</v>
      </c>
      <c r="D1074" s="54" t="s">
        <v>349</v>
      </c>
      <c r="E1074" s="63" t="s">
        <v>2085</v>
      </c>
      <c r="F1074" s="48">
        <v>20.99</v>
      </c>
      <c r="G1074" s="123">
        <f t="shared" si="141"/>
        <v>0.2</v>
      </c>
      <c r="H1074" s="50">
        <f t="shared" ref="H1074:H1075" si="146">F1074-(F1074*G1074)</f>
        <v>16.791999999999998</v>
      </c>
      <c r="I1074" s="50"/>
      <c r="J1074" s="50"/>
      <c r="K1074" s="50"/>
      <c r="L1074" s="51" t="s">
        <v>23</v>
      </c>
      <c r="M1074" s="76">
        <v>0.06</v>
      </c>
      <c r="N1074" s="52" t="s">
        <v>259</v>
      </c>
      <c r="O1074" s="135" t="s">
        <v>260</v>
      </c>
      <c r="P1074" s="41" t="s">
        <v>261</v>
      </c>
    </row>
    <row r="1075" spans="1:16">
      <c r="A1075" s="44" t="s">
        <v>2087</v>
      </c>
      <c r="B1075" s="45" t="s">
        <v>2088</v>
      </c>
      <c r="C1075" s="46">
        <v>1</v>
      </c>
      <c r="D1075" s="54" t="s">
        <v>349</v>
      </c>
      <c r="E1075" s="63" t="s">
        <v>2087</v>
      </c>
      <c r="F1075" s="48">
        <v>47.67</v>
      </c>
      <c r="G1075" s="123">
        <f t="shared" si="141"/>
        <v>0.2</v>
      </c>
      <c r="H1075" s="50">
        <f t="shared" si="146"/>
        <v>38.136000000000003</v>
      </c>
      <c r="I1075" s="50"/>
      <c r="J1075" s="50"/>
      <c r="K1075" s="50"/>
      <c r="L1075" s="51" t="s">
        <v>23</v>
      </c>
      <c r="M1075" s="76">
        <v>0.11</v>
      </c>
      <c r="N1075" s="52" t="s">
        <v>259</v>
      </c>
      <c r="O1075" s="135" t="s">
        <v>260</v>
      </c>
      <c r="P1075" s="137" t="s">
        <v>261</v>
      </c>
    </row>
    <row r="1076" spans="1:16">
      <c r="A1076" s="44" t="s">
        <v>2089</v>
      </c>
      <c r="B1076" s="45" t="s">
        <v>2090</v>
      </c>
      <c r="C1076" s="46">
        <v>1</v>
      </c>
      <c r="D1076" s="54" t="s">
        <v>1572</v>
      </c>
      <c r="E1076" s="63" t="s">
        <v>2089</v>
      </c>
      <c r="F1076" s="48">
        <v>380</v>
      </c>
      <c r="G1076" s="123">
        <f>rv_3</f>
        <v>0.03</v>
      </c>
      <c r="H1076" s="50">
        <f t="shared" ref="H1076:H1077" si="147">F1076-(F1076*G1076)</f>
        <v>368.6</v>
      </c>
      <c r="I1076" s="50"/>
      <c r="J1076" s="50"/>
      <c r="K1076" s="50"/>
      <c r="L1076" s="51" t="s">
        <v>23</v>
      </c>
      <c r="M1076" s="76">
        <v>0.83</v>
      </c>
      <c r="N1076" s="52" t="s">
        <v>259</v>
      </c>
      <c r="O1076" s="135" t="s">
        <v>260</v>
      </c>
      <c r="P1076" s="137" t="s">
        <v>261</v>
      </c>
    </row>
    <row r="1077" spans="1:16">
      <c r="A1077" s="44" t="s">
        <v>2091</v>
      </c>
      <c r="B1077" s="45" t="s">
        <v>2092</v>
      </c>
      <c r="C1077" s="46">
        <v>1</v>
      </c>
      <c r="D1077" s="54" t="s">
        <v>1572</v>
      </c>
      <c r="E1077" s="63" t="s">
        <v>2091</v>
      </c>
      <c r="F1077" s="48">
        <v>95</v>
      </c>
      <c r="G1077" s="123">
        <f>rv_3</f>
        <v>0.03</v>
      </c>
      <c r="H1077" s="50">
        <f t="shared" si="147"/>
        <v>92.15</v>
      </c>
      <c r="I1077" s="50"/>
      <c r="J1077" s="50"/>
      <c r="K1077" s="50"/>
      <c r="L1077" s="51" t="s">
        <v>23</v>
      </c>
      <c r="M1077" s="76">
        <v>0.83</v>
      </c>
      <c r="N1077" s="52" t="s">
        <v>259</v>
      </c>
      <c r="O1077" s="135" t="s">
        <v>260</v>
      </c>
      <c r="P1077" s="137" t="s">
        <v>261</v>
      </c>
    </row>
    <row r="1078" spans="1:16">
      <c r="A1078" s="44"/>
      <c r="B1078" s="45"/>
      <c r="C1078" s="46"/>
      <c r="D1078" s="59"/>
      <c r="E1078" s="60"/>
      <c r="F1078" s="17"/>
      <c r="G1078" s="126"/>
      <c r="H1078" s="61"/>
      <c r="I1078" s="50"/>
      <c r="J1078" s="50"/>
      <c r="K1078" s="50"/>
      <c r="L1078" s="51" t="s">
        <v>23</v>
      </c>
      <c r="M1078" s="76" t="s">
        <v>23</v>
      </c>
      <c r="N1078" s="57"/>
      <c r="O1078" s="135"/>
      <c r="P1078" s="41"/>
    </row>
    <row r="1079" spans="1:16">
      <c r="A1079" s="44" t="s">
        <v>2093</v>
      </c>
      <c r="B1079" s="45" t="s">
        <v>2094</v>
      </c>
      <c r="C1079" s="46">
        <v>1</v>
      </c>
      <c r="D1079" s="54" t="s">
        <v>1861</v>
      </c>
      <c r="E1079" s="63" t="s">
        <v>2093</v>
      </c>
      <c r="F1079" s="48">
        <v>16.66</v>
      </c>
      <c r="G1079" s="123">
        <f>rv_30</f>
        <v>0.3</v>
      </c>
      <c r="H1079" s="50">
        <f t="shared" ref="H1079" si="148">F1079-(F1079*G1079)</f>
        <v>11.661999999999999</v>
      </c>
      <c r="I1079" s="50"/>
      <c r="J1079" s="50"/>
      <c r="K1079" s="50"/>
      <c r="L1079" s="51" t="s">
        <v>23</v>
      </c>
      <c r="M1079" s="76">
        <v>0.02</v>
      </c>
      <c r="N1079" s="52" t="s">
        <v>259</v>
      </c>
      <c r="O1079" s="135" t="s">
        <v>260</v>
      </c>
      <c r="P1079" s="137" t="s">
        <v>261</v>
      </c>
    </row>
    <row r="1080" spans="1:16">
      <c r="A1080" s="44" t="s">
        <v>2095</v>
      </c>
      <c r="B1080" s="45" t="s">
        <v>2096</v>
      </c>
      <c r="C1080" s="46">
        <v>1</v>
      </c>
      <c r="D1080" s="54" t="s">
        <v>1861</v>
      </c>
      <c r="E1080" s="63" t="s">
        <v>2095</v>
      </c>
      <c r="F1080" s="48">
        <v>14.99</v>
      </c>
      <c r="G1080" s="123">
        <f>rv_30</f>
        <v>0.3</v>
      </c>
      <c r="H1080" s="50">
        <f>F1080-(F1080*G1080)</f>
        <v>10.493</v>
      </c>
      <c r="I1080" s="50"/>
      <c r="J1080" s="50"/>
      <c r="K1080" s="50"/>
      <c r="L1080" s="51">
        <v>1.6</v>
      </c>
      <c r="M1080" s="76">
        <v>0.01</v>
      </c>
      <c r="N1080" s="52" t="s">
        <v>259</v>
      </c>
      <c r="O1080" s="135" t="s">
        <v>260</v>
      </c>
      <c r="P1080" s="137" t="s">
        <v>261</v>
      </c>
    </row>
    <row r="1081" spans="1:16">
      <c r="A1081" s="44" t="s">
        <v>2097</v>
      </c>
      <c r="B1081" s="45" t="s">
        <v>2098</v>
      </c>
      <c r="C1081" s="46">
        <v>1</v>
      </c>
      <c r="D1081" s="54" t="s">
        <v>21</v>
      </c>
      <c r="E1081" s="63" t="s">
        <v>2097</v>
      </c>
      <c r="F1081" s="48">
        <v>37.5</v>
      </c>
      <c r="G1081" s="123">
        <v>0.17</v>
      </c>
      <c r="H1081" s="50">
        <f t="shared" ref="H1081:H1082" si="149">F1081-(F1081*G1081)</f>
        <v>31.125</v>
      </c>
      <c r="I1081" s="50"/>
      <c r="J1081" s="50"/>
      <c r="K1081" s="50"/>
      <c r="L1081" s="51" t="s">
        <v>23</v>
      </c>
      <c r="M1081" s="76">
        <v>0.01</v>
      </c>
      <c r="N1081" s="52" t="s">
        <v>259</v>
      </c>
      <c r="O1081" s="135" t="s">
        <v>260</v>
      </c>
      <c r="P1081" s="137" t="s">
        <v>261</v>
      </c>
    </row>
    <row r="1082" spans="1:16">
      <c r="A1082" s="44" t="s">
        <v>2099</v>
      </c>
      <c r="B1082" s="45" t="s">
        <v>2100</v>
      </c>
      <c r="C1082" s="46">
        <v>1</v>
      </c>
      <c r="D1082" s="54" t="s">
        <v>300</v>
      </c>
      <c r="E1082" s="63" t="s">
        <v>2101</v>
      </c>
      <c r="F1082" s="48">
        <v>79.989999999999995</v>
      </c>
      <c r="G1082" s="123">
        <f>rv_20</f>
        <v>0.2</v>
      </c>
      <c r="H1082" s="50">
        <f t="shared" si="149"/>
        <v>63.991999999999997</v>
      </c>
      <c r="I1082" s="50"/>
      <c r="J1082" s="50"/>
      <c r="K1082" s="50"/>
      <c r="L1082" s="51" t="s">
        <v>23</v>
      </c>
      <c r="M1082" s="76" t="s">
        <v>23</v>
      </c>
      <c r="N1082" s="52" t="s">
        <v>259</v>
      </c>
      <c r="O1082" s="135" t="s">
        <v>260</v>
      </c>
      <c r="P1082" s="137" t="s">
        <v>261</v>
      </c>
    </row>
    <row r="1083" spans="1:16">
      <c r="A1083" s="44" t="s">
        <v>2102</v>
      </c>
      <c r="B1083" s="45" t="s">
        <v>2103</v>
      </c>
      <c r="C1083" s="46">
        <v>1</v>
      </c>
      <c r="D1083" s="54" t="s">
        <v>1677</v>
      </c>
      <c r="E1083" s="63" t="s">
        <v>2104</v>
      </c>
      <c r="F1083" s="48">
        <v>112.6</v>
      </c>
      <c r="G1083" s="123">
        <f>rv_10</f>
        <v>0.1</v>
      </c>
      <c r="H1083" s="50">
        <f t="shared" ref="H1083" si="150">F1083-(F1083*G1083)</f>
        <v>101.33999999999999</v>
      </c>
      <c r="I1083" s="50"/>
      <c r="J1083" s="50"/>
      <c r="K1083" s="50"/>
      <c r="L1083" s="51" t="s">
        <v>23</v>
      </c>
      <c r="M1083" s="76">
        <v>0.2</v>
      </c>
      <c r="N1083" s="52" t="s">
        <v>259</v>
      </c>
      <c r="O1083" s="135" t="s">
        <v>260</v>
      </c>
      <c r="P1083" s="137" t="s">
        <v>261</v>
      </c>
    </row>
    <row r="1084" spans="1:16">
      <c r="A1084" s="44" t="s">
        <v>2105</v>
      </c>
      <c r="B1084" s="45" t="s">
        <v>2106</v>
      </c>
      <c r="C1084" s="46">
        <v>1</v>
      </c>
      <c r="D1084" s="54" t="s">
        <v>2107</v>
      </c>
      <c r="E1084" s="63" t="s">
        <v>2105</v>
      </c>
      <c r="F1084" s="48">
        <v>265</v>
      </c>
      <c r="G1084" s="123">
        <f>rv_15</f>
        <v>0.15</v>
      </c>
      <c r="H1084" s="50">
        <f t="shared" ref="H1084:H1089" si="151">F1084-(F1084*G1084)</f>
        <v>225.25</v>
      </c>
      <c r="I1084" s="50"/>
      <c r="J1084" s="50"/>
      <c r="K1084" s="50"/>
      <c r="L1084" s="51" t="s">
        <v>23</v>
      </c>
      <c r="M1084" s="76">
        <v>2.5</v>
      </c>
      <c r="N1084" s="52" t="s">
        <v>259</v>
      </c>
      <c r="O1084" s="135" t="s">
        <v>260</v>
      </c>
      <c r="P1084" s="137" t="s">
        <v>261</v>
      </c>
    </row>
    <row r="1085" spans="1:16">
      <c r="A1085" s="44" t="s">
        <v>2108</v>
      </c>
      <c r="B1085" s="45" t="s">
        <v>2109</v>
      </c>
      <c r="C1085" s="46">
        <v>1</v>
      </c>
      <c r="D1085" s="54" t="s">
        <v>2107</v>
      </c>
      <c r="E1085" s="63" t="s">
        <v>2108</v>
      </c>
      <c r="F1085" s="48">
        <v>379</v>
      </c>
      <c r="G1085" s="123">
        <f>rv_15</f>
        <v>0.15</v>
      </c>
      <c r="H1085" s="50">
        <f t="shared" si="151"/>
        <v>322.14999999999998</v>
      </c>
      <c r="I1085" s="50"/>
      <c r="J1085" s="50"/>
      <c r="K1085" s="50"/>
      <c r="L1085" s="51" t="s">
        <v>23</v>
      </c>
      <c r="M1085" s="76">
        <v>2.5</v>
      </c>
      <c r="N1085" s="52" t="s">
        <v>259</v>
      </c>
      <c r="O1085" s="135" t="s">
        <v>260</v>
      </c>
      <c r="P1085" s="137" t="s">
        <v>261</v>
      </c>
    </row>
    <row r="1086" spans="1:16">
      <c r="A1086" s="44" t="s">
        <v>2110</v>
      </c>
      <c r="B1086" s="45" t="s">
        <v>2111</v>
      </c>
      <c r="C1086" s="46">
        <v>1</v>
      </c>
      <c r="D1086" s="54" t="s">
        <v>2107</v>
      </c>
      <c r="E1086" s="63" t="s">
        <v>2110</v>
      </c>
      <c r="F1086" s="48">
        <v>419</v>
      </c>
      <c r="G1086" s="123">
        <f>rv_15</f>
        <v>0.15</v>
      </c>
      <c r="H1086" s="50">
        <f t="shared" ref="H1086:H1087" si="152">F1086-(F1086*G1086)</f>
        <v>356.15</v>
      </c>
      <c r="I1086" s="50"/>
      <c r="J1086" s="50"/>
      <c r="K1086" s="50"/>
      <c r="L1086" s="51" t="s">
        <v>23</v>
      </c>
      <c r="M1086" s="76">
        <v>2.5</v>
      </c>
      <c r="N1086" s="52" t="s">
        <v>259</v>
      </c>
      <c r="O1086" s="135" t="s">
        <v>260</v>
      </c>
      <c r="P1086" s="137" t="s">
        <v>261</v>
      </c>
    </row>
    <row r="1087" spans="1:16">
      <c r="A1087" s="44" t="s">
        <v>2112</v>
      </c>
      <c r="B1087" s="45" t="s">
        <v>2113</v>
      </c>
      <c r="C1087" s="46">
        <v>1</v>
      </c>
      <c r="D1087" s="54" t="s">
        <v>2107</v>
      </c>
      <c r="E1087" s="63" t="s">
        <v>2114</v>
      </c>
      <c r="F1087" s="48">
        <v>479</v>
      </c>
      <c r="G1087" s="123">
        <f>rv_15</f>
        <v>0.15</v>
      </c>
      <c r="H1087" s="50">
        <f t="shared" si="152"/>
        <v>407.15</v>
      </c>
      <c r="I1087" s="50"/>
      <c r="J1087" s="50"/>
      <c r="K1087" s="50"/>
      <c r="L1087" s="51" t="s">
        <v>23</v>
      </c>
      <c r="M1087" s="76">
        <v>2.5</v>
      </c>
      <c r="N1087" s="52" t="s">
        <v>259</v>
      </c>
      <c r="O1087" s="135" t="s">
        <v>260</v>
      </c>
      <c r="P1087" s="137" t="s">
        <v>261</v>
      </c>
    </row>
    <row r="1088" spans="1:16">
      <c r="A1088" s="44" t="s">
        <v>2115</v>
      </c>
      <c r="B1088" s="45" t="s">
        <v>2116</v>
      </c>
      <c r="C1088" s="46">
        <v>1</v>
      </c>
      <c r="D1088" s="54" t="s">
        <v>2107</v>
      </c>
      <c r="E1088" s="63" t="s">
        <v>2115</v>
      </c>
      <c r="F1088" s="48">
        <v>809</v>
      </c>
      <c r="G1088" s="123">
        <f>rv_15</f>
        <v>0.15</v>
      </c>
      <c r="H1088" s="50">
        <f t="shared" si="151"/>
        <v>687.65</v>
      </c>
      <c r="I1088" s="50"/>
      <c r="J1088" s="50"/>
      <c r="K1088" s="50"/>
      <c r="L1088" s="51" t="s">
        <v>23</v>
      </c>
      <c r="M1088" s="76">
        <v>2.5</v>
      </c>
      <c r="N1088" s="52" t="s">
        <v>259</v>
      </c>
      <c r="O1088" s="135" t="s">
        <v>260</v>
      </c>
      <c r="P1088" s="137" t="s">
        <v>261</v>
      </c>
    </row>
    <row r="1089" spans="1:16">
      <c r="A1089" s="44" t="s">
        <v>2117</v>
      </c>
      <c r="B1089" s="45" t="s">
        <v>2118</v>
      </c>
      <c r="C1089" s="46">
        <v>1</v>
      </c>
      <c r="D1089" s="59" t="s">
        <v>291</v>
      </c>
      <c r="E1089" s="60" t="s">
        <v>2117</v>
      </c>
      <c r="F1089" s="48">
        <v>41</v>
      </c>
      <c r="G1089" s="126">
        <f>rv_20</f>
        <v>0.2</v>
      </c>
      <c r="H1089" s="61">
        <f t="shared" si="151"/>
        <v>32.799999999999997</v>
      </c>
      <c r="I1089" s="50"/>
      <c r="J1089" s="50"/>
      <c r="K1089" s="50"/>
      <c r="L1089" s="51" t="s">
        <v>23</v>
      </c>
      <c r="M1089" s="76" t="s">
        <v>23</v>
      </c>
      <c r="N1089" s="57" t="s">
        <v>259</v>
      </c>
      <c r="O1089" s="135" t="s">
        <v>260</v>
      </c>
      <c r="P1089" s="41" t="s">
        <v>261</v>
      </c>
    </row>
    <row r="1090" spans="1:16">
      <c r="A1090" s="44">
        <v>900100</v>
      </c>
      <c r="B1090" s="45" t="s">
        <v>2119</v>
      </c>
      <c r="C1090" s="46">
        <v>1</v>
      </c>
      <c r="D1090" s="59" t="s">
        <v>337</v>
      </c>
      <c r="E1090" s="60">
        <v>900100</v>
      </c>
      <c r="F1090" s="48">
        <v>58.32</v>
      </c>
      <c r="G1090" s="126">
        <f t="shared" ref="G1090:G1095" si="153">rv_20</f>
        <v>0.2</v>
      </c>
      <c r="H1090" s="61">
        <f t="shared" ref="H1090" si="154">F1090-(F1090*G1090)</f>
        <v>46.655999999999999</v>
      </c>
      <c r="I1090" s="50"/>
      <c r="J1090" s="50"/>
      <c r="K1090" s="50"/>
      <c r="L1090" s="51" t="s">
        <v>23</v>
      </c>
      <c r="M1090" s="76">
        <v>0.05</v>
      </c>
      <c r="N1090" s="57" t="s">
        <v>259</v>
      </c>
      <c r="O1090" s="135" t="s">
        <v>260</v>
      </c>
      <c r="P1090" s="41" t="s">
        <v>261</v>
      </c>
    </row>
    <row r="1091" spans="1:16">
      <c r="A1091" s="44">
        <v>900097</v>
      </c>
      <c r="B1091" s="45" t="s">
        <v>2120</v>
      </c>
      <c r="C1091" s="46">
        <v>1</v>
      </c>
      <c r="D1091" s="59" t="s">
        <v>337</v>
      </c>
      <c r="E1091" s="60">
        <v>900097</v>
      </c>
      <c r="F1091" s="48">
        <v>49.99</v>
      </c>
      <c r="G1091" s="126">
        <f t="shared" si="153"/>
        <v>0.2</v>
      </c>
      <c r="H1091" s="61">
        <f t="shared" ref="H1091" si="155">F1091-(F1091*G1091)</f>
        <v>39.992000000000004</v>
      </c>
      <c r="I1091" s="50"/>
      <c r="J1091" s="50"/>
      <c r="K1091" s="50"/>
      <c r="L1091" s="51" t="s">
        <v>23</v>
      </c>
      <c r="M1091" s="76">
        <v>0.05</v>
      </c>
      <c r="N1091" s="57" t="s">
        <v>259</v>
      </c>
      <c r="O1091" s="135" t="s">
        <v>260</v>
      </c>
      <c r="P1091" s="41" t="s">
        <v>261</v>
      </c>
    </row>
    <row r="1092" spans="1:16">
      <c r="A1092" s="44" t="s">
        <v>2121</v>
      </c>
      <c r="B1092" s="45" t="s">
        <v>2122</v>
      </c>
      <c r="C1092" s="46">
        <v>1</v>
      </c>
      <c r="D1092" s="59" t="s">
        <v>281</v>
      </c>
      <c r="E1092" s="60" t="s">
        <v>2121</v>
      </c>
      <c r="F1092" s="48">
        <v>74.17</v>
      </c>
      <c r="G1092" s="126">
        <f t="shared" si="153"/>
        <v>0.2</v>
      </c>
      <c r="H1092" s="61">
        <f t="shared" ref="H1092:H1094" si="156">F1092-(F1092*G1092)</f>
        <v>59.335999999999999</v>
      </c>
      <c r="I1092" s="50"/>
      <c r="J1092" s="50"/>
      <c r="K1092" s="50"/>
      <c r="L1092" s="51" t="s">
        <v>23</v>
      </c>
      <c r="M1092" s="76" t="s">
        <v>23</v>
      </c>
      <c r="N1092" s="57" t="s">
        <v>259</v>
      </c>
      <c r="O1092" s="135" t="s">
        <v>260</v>
      </c>
      <c r="P1092" s="41" t="s">
        <v>261</v>
      </c>
    </row>
    <row r="1093" spans="1:16">
      <c r="A1093" s="44" t="s">
        <v>2123</v>
      </c>
      <c r="B1093" s="45" t="s">
        <v>2124</v>
      </c>
      <c r="C1093" s="46">
        <v>1</v>
      </c>
      <c r="D1093" s="59" t="s">
        <v>1591</v>
      </c>
      <c r="E1093" s="60" t="s">
        <v>2123</v>
      </c>
      <c r="F1093" s="48">
        <v>41.63</v>
      </c>
      <c r="G1093" s="126">
        <f t="shared" si="153"/>
        <v>0.2</v>
      </c>
      <c r="H1093" s="61">
        <f t="shared" si="156"/>
        <v>33.304000000000002</v>
      </c>
      <c r="I1093" s="50"/>
      <c r="J1093" s="50"/>
      <c r="K1093" s="50"/>
      <c r="L1093" s="51" t="s">
        <v>23</v>
      </c>
      <c r="M1093" s="76" t="s">
        <v>23</v>
      </c>
      <c r="N1093" s="57" t="s">
        <v>259</v>
      </c>
      <c r="O1093" s="135" t="s">
        <v>260</v>
      </c>
      <c r="P1093" s="41" t="s">
        <v>261</v>
      </c>
    </row>
    <row r="1094" spans="1:16">
      <c r="A1094" s="44" t="s">
        <v>2125</v>
      </c>
      <c r="B1094" s="45" t="s">
        <v>2124</v>
      </c>
      <c r="C1094" s="46">
        <v>1</v>
      </c>
      <c r="D1094" s="59" t="s">
        <v>1591</v>
      </c>
      <c r="E1094" s="60" t="s">
        <v>2125</v>
      </c>
      <c r="F1094" s="48">
        <v>41.63</v>
      </c>
      <c r="G1094" s="126">
        <f t="shared" si="153"/>
        <v>0.2</v>
      </c>
      <c r="H1094" s="61">
        <f t="shared" si="156"/>
        <v>33.304000000000002</v>
      </c>
      <c r="I1094" s="50"/>
      <c r="J1094" s="50"/>
      <c r="K1094" s="50"/>
      <c r="L1094" s="51" t="s">
        <v>23</v>
      </c>
      <c r="M1094" s="76" t="s">
        <v>23</v>
      </c>
      <c r="N1094" s="57" t="s">
        <v>259</v>
      </c>
      <c r="O1094" s="135" t="s">
        <v>260</v>
      </c>
      <c r="P1094" s="41" t="s">
        <v>261</v>
      </c>
    </row>
    <row r="1095" spans="1:16">
      <c r="A1095" s="44" t="s">
        <v>2126</v>
      </c>
      <c r="B1095" s="45" t="s">
        <v>2127</v>
      </c>
      <c r="C1095" s="46">
        <v>1</v>
      </c>
      <c r="D1095" s="59" t="s">
        <v>349</v>
      </c>
      <c r="E1095" s="60" t="s">
        <v>2126</v>
      </c>
      <c r="F1095" s="48">
        <v>49.99</v>
      </c>
      <c r="G1095" s="126">
        <f t="shared" si="153"/>
        <v>0.2</v>
      </c>
      <c r="H1095" s="61">
        <f t="shared" ref="H1095:H1096" si="157">F1095-(F1095*G1095)</f>
        <v>39.992000000000004</v>
      </c>
      <c r="I1095" s="50"/>
      <c r="J1095" s="50"/>
      <c r="K1095" s="50"/>
      <c r="L1095" s="51" t="s">
        <v>23</v>
      </c>
      <c r="M1095" s="76">
        <v>0.05</v>
      </c>
      <c r="N1095" s="57" t="s">
        <v>259</v>
      </c>
      <c r="O1095" s="135" t="s">
        <v>260</v>
      </c>
      <c r="P1095" s="41" t="s">
        <v>261</v>
      </c>
    </row>
    <row r="1096" spans="1:16">
      <c r="A1096" s="44" t="s">
        <v>2128</v>
      </c>
      <c r="B1096" s="45" t="s">
        <v>2129</v>
      </c>
      <c r="C1096" s="46">
        <v>1</v>
      </c>
      <c r="D1096" s="59" t="s">
        <v>1579</v>
      </c>
      <c r="E1096" s="60" t="s">
        <v>2128</v>
      </c>
      <c r="F1096" s="48">
        <v>74.989999999999995</v>
      </c>
      <c r="G1096" s="126">
        <f>rv_10</f>
        <v>0.1</v>
      </c>
      <c r="H1096" s="61">
        <f t="shared" si="157"/>
        <v>67.491</v>
      </c>
      <c r="I1096" s="50"/>
      <c r="J1096" s="50"/>
      <c r="K1096" s="50"/>
      <c r="L1096" s="51" t="s">
        <v>23</v>
      </c>
      <c r="M1096" s="76">
        <v>0.02</v>
      </c>
      <c r="N1096" s="57" t="s">
        <v>259</v>
      </c>
      <c r="O1096" s="135" t="s">
        <v>260</v>
      </c>
      <c r="P1096" s="41" t="s">
        <v>261</v>
      </c>
    </row>
    <row r="1097" spans="1:16">
      <c r="A1097" s="44" t="s">
        <v>2130</v>
      </c>
      <c r="B1097" s="45" t="s">
        <v>2131</v>
      </c>
      <c r="C1097" s="46">
        <v>1</v>
      </c>
      <c r="D1097" s="59" t="s">
        <v>2132</v>
      </c>
      <c r="E1097" s="60" t="s">
        <v>2130</v>
      </c>
      <c r="F1097" s="48">
        <v>1298.7</v>
      </c>
      <c r="G1097" s="126">
        <f>rv_10</f>
        <v>0.1</v>
      </c>
      <c r="H1097" s="61">
        <f t="shared" ref="H1097" si="158">F1097-(F1097*G1097)</f>
        <v>1168.83</v>
      </c>
      <c r="I1097" s="50"/>
      <c r="J1097" s="50"/>
      <c r="K1097" s="50"/>
      <c r="L1097" s="51" t="s">
        <v>23</v>
      </c>
      <c r="M1097" s="76">
        <v>2.08</v>
      </c>
      <c r="N1097" s="57" t="s">
        <v>259</v>
      </c>
      <c r="O1097" s="135" t="s">
        <v>260</v>
      </c>
      <c r="P1097" s="41" t="s">
        <v>261</v>
      </c>
    </row>
    <row r="1098" spans="1:16">
      <c r="A1098" s="44" t="s">
        <v>2133</v>
      </c>
      <c r="B1098" s="45" t="s">
        <v>2134</v>
      </c>
      <c r="C1098" s="46">
        <v>1</v>
      </c>
      <c r="D1098" s="59" t="s">
        <v>1591</v>
      </c>
      <c r="E1098" s="60" t="s">
        <v>2133</v>
      </c>
      <c r="F1098" s="48">
        <v>45.79</v>
      </c>
      <c r="G1098" s="126">
        <f>rv_20</f>
        <v>0.2</v>
      </c>
      <c r="H1098" s="61">
        <f t="shared" ref="H1098:H1099" si="159">F1098-(F1098*G1098)</f>
        <v>36.631999999999998</v>
      </c>
      <c r="I1098" s="50"/>
      <c r="J1098" s="50"/>
      <c r="K1098" s="50"/>
      <c r="L1098" s="51" t="s">
        <v>23</v>
      </c>
      <c r="M1098" s="76" t="s">
        <v>23</v>
      </c>
      <c r="N1098" s="57" t="s">
        <v>259</v>
      </c>
      <c r="O1098" s="135" t="s">
        <v>260</v>
      </c>
      <c r="P1098" s="41" t="s">
        <v>261</v>
      </c>
    </row>
    <row r="1099" spans="1:16">
      <c r="A1099" s="44" t="s">
        <v>2135</v>
      </c>
      <c r="B1099" s="45" t="s">
        <v>2136</v>
      </c>
      <c r="C1099" s="46">
        <v>1</v>
      </c>
      <c r="D1099" s="59" t="s">
        <v>1591</v>
      </c>
      <c r="E1099" s="60" t="s">
        <v>2135</v>
      </c>
      <c r="F1099" s="48">
        <v>45.79</v>
      </c>
      <c r="G1099" s="126">
        <f>rv_20</f>
        <v>0.2</v>
      </c>
      <c r="H1099" s="61">
        <f t="shared" si="159"/>
        <v>36.631999999999998</v>
      </c>
      <c r="I1099" s="50"/>
      <c r="J1099" s="50"/>
      <c r="K1099" s="50"/>
      <c r="L1099" s="51" t="s">
        <v>23</v>
      </c>
      <c r="M1099" s="76" t="s">
        <v>23</v>
      </c>
      <c r="N1099" s="57" t="s">
        <v>259</v>
      </c>
      <c r="O1099" s="135" t="s">
        <v>260</v>
      </c>
      <c r="P1099" s="41" t="s">
        <v>261</v>
      </c>
    </row>
    <row r="1100" spans="1:16">
      <c r="A1100" s="44" t="s">
        <v>2137</v>
      </c>
      <c r="B1100" s="45" t="s">
        <v>2138</v>
      </c>
      <c r="C1100" s="46">
        <v>1</v>
      </c>
      <c r="D1100" s="59" t="s">
        <v>281</v>
      </c>
      <c r="E1100" s="60" t="s">
        <v>2137</v>
      </c>
      <c r="F1100" s="48">
        <v>50</v>
      </c>
      <c r="G1100" s="126">
        <f t="shared" ref="G1100:G1109" si="160">rv_20</f>
        <v>0.2</v>
      </c>
      <c r="H1100" s="61">
        <f t="shared" ref="H1100" si="161">F1100-(F1100*G1100)</f>
        <v>40</v>
      </c>
      <c r="I1100" s="50"/>
      <c r="J1100" s="50"/>
      <c r="K1100" s="50"/>
      <c r="L1100" s="51" t="s">
        <v>23</v>
      </c>
      <c r="M1100" s="76">
        <v>0.02</v>
      </c>
      <c r="N1100" s="57" t="s">
        <v>259</v>
      </c>
      <c r="O1100" s="135" t="s">
        <v>260</v>
      </c>
      <c r="P1100" s="41" t="s">
        <v>261</v>
      </c>
    </row>
    <row r="1101" spans="1:16">
      <c r="A1101" s="44" t="s">
        <v>2139</v>
      </c>
      <c r="B1101" s="45" t="s">
        <v>2140</v>
      </c>
      <c r="C1101" s="46">
        <v>1</v>
      </c>
      <c r="D1101" s="59" t="s">
        <v>315</v>
      </c>
      <c r="E1101" s="60" t="s">
        <v>2139</v>
      </c>
      <c r="F1101" s="48">
        <v>33.33</v>
      </c>
      <c r="G1101" s="126">
        <f t="shared" si="160"/>
        <v>0.2</v>
      </c>
      <c r="H1101" s="61">
        <f t="shared" ref="H1101" si="162">F1101-(F1101*G1101)</f>
        <v>26.663999999999998</v>
      </c>
      <c r="I1101" s="50"/>
      <c r="J1101" s="50"/>
      <c r="K1101" s="50"/>
      <c r="L1101" s="51" t="s">
        <v>23</v>
      </c>
      <c r="M1101" s="76">
        <v>0.02</v>
      </c>
      <c r="N1101" s="57" t="s">
        <v>259</v>
      </c>
      <c r="O1101" s="135" t="s">
        <v>260</v>
      </c>
      <c r="P1101" s="41" t="s">
        <v>261</v>
      </c>
    </row>
    <row r="1102" spans="1:16">
      <c r="A1102" s="44" t="s">
        <v>2141</v>
      </c>
      <c r="B1102" s="45" t="s">
        <v>2142</v>
      </c>
      <c r="C1102" s="46">
        <v>1</v>
      </c>
      <c r="D1102" s="59" t="s">
        <v>315</v>
      </c>
      <c r="E1102" s="60" t="s">
        <v>2141</v>
      </c>
      <c r="F1102" s="48">
        <v>64.989999999999995</v>
      </c>
      <c r="G1102" s="126">
        <f t="shared" si="160"/>
        <v>0.2</v>
      </c>
      <c r="H1102" s="61">
        <f t="shared" ref="H1102:H1106" si="163">F1102-(F1102*G1102)</f>
        <v>51.991999999999997</v>
      </c>
      <c r="I1102" s="50"/>
      <c r="J1102" s="50"/>
      <c r="K1102" s="50"/>
      <c r="L1102" s="51" t="s">
        <v>23</v>
      </c>
      <c r="M1102" s="76">
        <v>0.05</v>
      </c>
      <c r="N1102" s="57" t="s">
        <v>259</v>
      </c>
      <c r="O1102" s="135" t="s">
        <v>260</v>
      </c>
      <c r="P1102" s="41" t="s">
        <v>261</v>
      </c>
    </row>
    <row r="1103" spans="1:16">
      <c r="A1103" s="44" t="s">
        <v>2143</v>
      </c>
      <c r="B1103" s="45" t="s">
        <v>2144</v>
      </c>
      <c r="C1103" s="46">
        <v>1</v>
      </c>
      <c r="D1103" s="59" t="s">
        <v>315</v>
      </c>
      <c r="E1103" s="60" t="s">
        <v>2143</v>
      </c>
      <c r="F1103" s="48">
        <v>49.99</v>
      </c>
      <c r="G1103" s="126">
        <f t="shared" si="160"/>
        <v>0.2</v>
      </c>
      <c r="H1103" s="61">
        <f t="shared" si="163"/>
        <v>39.992000000000004</v>
      </c>
      <c r="I1103" s="50"/>
      <c r="J1103" s="50"/>
      <c r="K1103" s="50"/>
      <c r="L1103" s="51" t="s">
        <v>23</v>
      </c>
      <c r="M1103" s="76">
        <v>0.02</v>
      </c>
      <c r="N1103" s="57" t="s">
        <v>259</v>
      </c>
      <c r="O1103" s="135" t="s">
        <v>260</v>
      </c>
      <c r="P1103" s="41" t="s">
        <v>261</v>
      </c>
    </row>
    <row r="1104" spans="1:16">
      <c r="A1104" s="44" t="s">
        <v>2145</v>
      </c>
      <c r="B1104" s="45" t="s">
        <v>2146</v>
      </c>
      <c r="C1104" s="46">
        <v>1</v>
      </c>
      <c r="D1104" s="59" t="s">
        <v>315</v>
      </c>
      <c r="E1104" s="60" t="s">
        <v>2145</v>
      </c>
      <c r="F1104" s="48">
        <v>49.99</v>
      </c>
      <c r="G1104" s="126">
        <f t="shared" si="160"/>
        <v>0.2</v>
      </c>
      <c r="H1104" s="61">
        <f t="shared" si="163"/>
        <v>39.992000000000004</v>
      </c>
      <c r="I1104" s="50"/>
      <c r="J1104" s="50"/>
      <c r="K1104" s="50"/>
      <c r="L1104" s="51" t="s">
        <v>23</v>
      </c>
      <c r="M1104" s="76">
        <v>0.02</v>
      </c>
      <c r="N1104" s="57" t="s">
        <v>259</v>
      </c>
      <c r="O1104" s="135" t="s">
        <v>260</v>
      </c>
      <c r="P1104" s="41" t="s">
        <v>261</v>
      </c>
    </row>
    <row r="1105" spans="1:16">
      <c r="A1105" s="44" t="s">
        <v>2147</v>
      </c>
      <c r="B1105" s="45" t="s">
        <v>2148</v>
      </c>
      <c r="C1105" s="46">
        <v>1</v>
      </c>
      <c r="D1105" s="59" t="s">
        <v>315</v>
      </c>
      <c r="E1105" s="60" t="s">
        <v>2147</v>
      </c>
      <c r="F1105" s="48">
        <v>39.99</v>
      </c>
      <c r="G1105" s="126">
        <f t="shared" si="160"/>
        <v>0.2</v>
      </c>
      <c r="H1105" s="61">
        <f t="shared" si="163"/>
        <v>31.992000000000001</v>
      </c>
      <c r="I1105" s="50"/>
      <c r="J1105" s="50"/>
      <c r="K1105" s="50"/>
      <c r="L1105" s="51" t="s">
        <v>23</v>
      </c>
      <c r="M1105" s="76">
        <v>0.02</v>
      </c>
      <c r="N1105" s="57" t="s">
        <v>259</v>
      </c>
      <c r="O1105" s="135" t="s">
        <v>260</v>
      </c>
      <c r="P1105" s="41" t="s">
        <v>261</v>
      </c>
    </row>
    <row r="1106" spans="1:16">
      <c r="A1106" s="44" t="s">
        <v>2149</v>
      </c>
      <c r="B1106" s="45" t="s">
        <v>2150</v>
      </c>
      <c r="C1106" s="46">
        <v>1</v>
      </c>
      <c r="D1106" s="59" t="s">
        <v>315</v>
      </c>
      <c r="E1106" s="60" t="s">
        <v>2149</v>
      </c>
      <c r="F1106" s="48">
        <v>94.99</v>
      </c>
      <c r="G1106" s="126">
        <f t="shared" si="160"/>
        <v>0.2</v>
      </c>
      <c r="H1106" s="61">
        <f t="shared" si="163"/>
        <v>75.99199999999999</v>
      </c>
      <c r="I1106" s="50"/>
      <c r="J1106" s="50"/>
      <c r="K1106" s="50"/>
      <c r="L1106" s="51" t="s">
        <v>23</v>
      </c>
      <c r="M1106" s="76">
        <v>0.02</v>
      </c>
      <c r="N1106" s="57" t="s">
        <v>259</v>
      </c>
      <c r="O1106" s="135" t="s">
        <v>260</v>
      </c>
      <c r="P1106" s="41" t="s">
        <v>261</v>
      </c>
    </row>
    <row r="1107" spans="1:16">
      <c r="A1107" s="44" t="s">
        <v>2151</v>
      </c>
      <c r="B1107" s="45" t="s">
        <v>2152</v>
      </c>
      <c r="C1107" s="46">
        <v>1</v>
      </c>
      <c r="D1107" s="59" t="s">
        <v>315</v>
      </c>
      <c r="E1107" s="60" t="s">
        <v>2151</v>
      </c>
      <c r="F1107" s="48">
        <v>44.99</v>
      </c>
      <c r="G1107" s="126">
        <f t="shared" si="160"/>
        <v>0.2</v>
      </c>
      <c r="H1107" s="61">
        <f t="shared" ref="H1107:H1109" si="164">F1107-(F1107*G1107)</f>
        <v>35.992000000000004</v>
      </c>
      <c r="I1107" s="50"/>
      <c r="J1107" s="50"/>
      <c r="K1107" s="50"/>
      <c r="L1107" s="51" t="s">
        <v>23</v>
      </c>
      <c r="M1107" s="76">
        <v>0.02</v>
      </c>
      <c r="N1107" s="57" t="s">
        <v>259</v>
      </c>
      <c r="O1107" s="135" t="s">
        <v>260</v>
      </c>
      <c r="P1107" s="41" t="s">
        <v>261</v>
      </c>
    </row>
    <row r="1108" spans="1:16">
      <c r="A1108" s="44" t="s">
        <v>2153</v>
      </c>
      <c r="B1108" s="45" t="s">
        <v>2154</v>
      </c>
      <c r="C1108" s="46">
        <v>1</v>
      </c>
      <c r="D1108" s="59" t="s">
        <v>315</v>
      </c>
      <c r="E1108" s="60" t="s">
        <v>2153</v>
      </c>
      <c r="F1108" s="48">
        <v>44.99</v>
      </c>
      <c r="G1108" s="126">
        <f t="shared" si="160"/>
        <v>0.2</v>
      </c>
      <c r="H1108" s="61">
        <f t="shared" si="164"/>
        <v>35.992000000000004</v>
      </c>
      <c r="I1108" s="50"/>
      <c r="J1108" s="50"/>
      <c r="K1108" s="50"/>
      <c r="L1108" s="51" t="s">
        <v>23</v>
      </c>
      <c r="M1108" s="76">
        <v>0.02</v>
      </c>
      <c r="N1108" s="57" t="s">
        <v>259</v>
      </c>
      <c r="O1108" s="135" t="s">
        <v>260</v>
      </c>
      <c r="P1108" s="41" t="s">
        <v>261</v>
      </c>
    </row>
    <row r="1109" spans="1:16">
      <c r="A1109" s="44" t="s">
        <v>2155</v>
      </c>
      <c r="B1109" s="45" t="s">
        <v>2156</v>
      </c>
      <c r="C1109" s="46">
        <v>1</v>
      </c>
      <c r="D1109" s="59" t="s">
        <v>315</v>
      </c>
      <c r="E1109" s="60" t="s">
        <v>2155</v>
      </c>
      <c r="F1109" s="48">
        <v>44.99</v>
      </c>
      <c r="G1109" s="126">
        <f t="shared" si="160"/>
        <v>0.2</v>
      </c>
      <c r="H1109" s="61">
        <f t="shared" si="164"/>
        <v>35.992000000000004</v>
      </c>
      <c r="I1109" s="50"/>
      <c r="J1109" s="50"/>
      <c r="K1109" s="50"/>
      <c r="L1109" s="51" t="s">
        <v>23</v>
      </c>
      <c r="M1109" s="76">
        <v>0.02</v>
      </c>
      <c r="N1109" s="57" t="s">
        <v>259</v>
      </c>
      <c r="O1109" s="135" t="s">
        <v>260</v>
      </c>
      <c r="P1109" s="41" t="s">
        <v>261</v>
      </c>
    </row>
    <row r="1110" spans="1:16">
      <c r="A1110" s="44" t="s">
        <v>2157</v>
      </c>
      <c r="B1110" s="45" t="s">
        <v>2158</v>
      </c>
      <c r="C1110" s="46">
        <v>1</v>
      </c>
      <c r="D1110" s="59" t="s">
        <v>2159</v>
      </c>
      <c r="E1110" s="60" t="s">
        <v>2157</v>
      </c>
      <c r="F1110" s="48">
        <v>5695.6</v>
      </c>
      <c r="G1110" s="126">
        <f>rv_3</f>
        <v>0.03</v>
      </c>
      <c r="H1110" s="61">
        <f t="shared" ref="H1110" si="165">F1110-(F1110*G1110)</f>
        <v>5524.732</v>
      </c>
      <c r="I1110" s="50"/>
      <c r="J1110" s="50"/>
      <c r="K1110" s="50"/>
      <c r="L1110" s="51" t="s">
        <v>23</v>
      </c>
      <c r="M1110" s="76">
        <v>4.17</v>
      </c>
      <c r="N1110" s="57" t="s">
        <v>259</v>
      </c>
      <c r="O1110" s="135" t="s">
        <v>260</v>
      </c>
      <c r="P1110" s="41" t="s">
        <v>261</v>
      </c>
    </row>
    <row r="1111" spans="1:16">
      <c r="A1111" s="158" t="s">
        <v>2160</v>
      </c>
      <c r="B1111" s="45" t="s">
        <v>2161</v>
      </c>
      <c r="C1111" s="46">
        <v>1</v>
      </c>
      <c r="D1111" s="59" t="s">
        <v>392</v>
      </c>
      <c r="E1111" s="60" t="s">
        <v>2160</v>
      </c>
      <c r="F1111" s="134">
        <v>365.83</v>
      </c>
      <c r="G1111" s="126">
        <f t="shared" ref="G1111:G1123" si="166">rv_20</f>
        <v>0.2</v>
      </c>
      <c r="H1111" s="61">
        <f t="shared" ref="H1111:H1113" si="167">F1111-(F1111*G1111)</f>
        <v>292.66399999999999</v>
      </c>
      <c r="I1111" s="50"/>
      <c r="J1111" s="50"/>
      <c r="K1111" s="50"/>
      <c r="L1111" s="51" t="s">
        <v>23</v>
      </c>
      <c r="M1111" s="76">
        <v>0.38</v>
      </c>
      <c r="N1111" s="57" t="s">
        <v>259</v>
      </c>
      <c r="O1111" s="135" t="s">
        <v>260</v>
      </c>
      <c r="P1111" s="41" t="s">
        <v>261</v>
      </c>
    </row>
    <row r="1112" spans="1:16">
      <c r="A1112" s="158" t="s">
        <v>2162</v>
      </c>
      <c r="B1112" s="45" t="s">
        <v>2163</v>
      </c>
      <c r="C1112" s="46">
        <v>1</v>
      </c>
      <c r="D1112" s="59" t="s">
        <v>392</v>
      </c>
      <c r="E1112" s="60" t="s">
        <v>2162</v>
      </c>
      <c r="F1112" s="134">
        <v>457.5</v>
      </c>
      <c r="G1112" s="126">
        <f t="shared" si="166"/>
        <v>0.2</v>
      </c>
      <c r="H1112" s="61">
        <f t="shared" si="167"/>
        <v>366</v>
      </c>
      <c r="I1112" s="50"/>
      <c r="J1112" s="50"/>
      <c r="K1112" s="50"/>
      <c r="L1112" s="51" t="s">
        <v>23</v>
      </c>
      <c r="M1112" s="76">
        <v>0.38</v>
      </c>
      <c r="N1112" s="57" t="s">
        <v>259</v>
      </c>
      <c r="O1112" s="135" t="s">
        <v>260</v>
      </c>
      <c r="P1112" s="41" t="s">
        <v>261</v>
      </c>
    </row>
    <row r="1113" spans="1:16">
      <c r="A1113" s="158" t="s">
        <v>2164</v>
      </c>
      <c r="B1113" s="45" t="s">
        <v>2165</v>
      </c>
      <c r="C1113" s="46">
        <v>1</v>
      </c>
      <c r="D1113" s="59" t="s">
        <v>392</v>
      </c>
      <c r="E1113" s="60" t="s">
        <v>2164</v>
      </c>
      <c r="F1113" s="134">
        <v>524.16999999999996</v>
      </c>
      <c r="G1113" s="126">
        <f t="shared" si="166"/>
        <v>0.2</v>
      </c>
      <c r="H1113" s="61">
        <f t="shared" si="167"/>
        <v>419.33599999999996</v>
      </c>
      <c r="I1113" s="50"/>
      <c r="J1113" s="50"/>
      <c r="K1113" s="50"/>
      <c r="L1113" s="51" t="s">
        <v>23</v>
      </c>
      <c r="M1113" s="76">
        <v>0.38</v>
      </c>
      <c r="N1113" s="57" t="s">
        <v>259</v>
      </c>
      <c r="O1113" s="135" t="s">
        <v>260</v>
      </c>
      <c r="P1113" s="41" t="s">
        <v>261</v>
      </c>
    </row>
    <row r="1114" spans="1:16">
      <c r="A1114" s="44" t="s">
        <v>2166</v>
      </c>
      <c r="B1114" s="45" t="s">
        <v>2167</v>
      </c>
      <c r="C1114" s="46">
        <v>1</v>
      </c>
      <c r="D1114" s="59" t="s">
        <v>1591</v>
      </c>
      <c r="E1114" s="60" t="s">
        <v>2166</v>
      </c>
      <c r="F1114" s="48">
        <v>49.96</v>
      </c>
      <c r="G1114" s="126">
        <f t="shared" si="166"/>
        <v>0.2</v>
      </c>
      <c r="H1114" s="61">
        <f t="shared" ref="H1114" si="168">F1114-(F1114*G1114)</f>
        <v>39.968000000000004</v>
      </c>
      <c r="I1114" s="50"/>
      <c r="J1114" s="50"/>
      <c r="K1114" s="50"/>
      <c r="L1114" s="51" t="s">
        <v>23</v>
      </c>
      <c r="M1114" s="76" t="s">
        <v>23</v>
      </c>
      <c r="N1114" s="57" t="s">
        <v>259</v>
      </c>
      <c r="O1114" s="135" t="s">
        <v>260</v>
      </c>
      <c r="P1114" s="41" t="s">
        <v>261</v>
      </c>
    </row>
    <row r="1115" spans="1:16">
      <c r="A1115" s="44" t="s">
        <v>2168</v>
      </c>
      <c r="B1115" s="45" t="s">
        <v>2169</v>
      </c>
      <c r="C1115" s="46">
        <v>1</v>
      </c>
      <c r="D1115" s="59" t="s">
        <v>1591</v>
      </c>
      <c r="E1115" s="60" t="s">
        <v>2168</v>
      </c>
      <c r="F1115" s="48">
        <v>49.96</v>
      </c>
      <c r="G1115" s="126">
        <f t="shared" si="166"/>
        <v>0.2</v>
      </c>
      <c r="H1115" s="61">
        <f t="shared" ref="H1115" si="169">F1115-(F1115*G1115)</f>
        <v>39.968000000000004</v>
      </c>
      <c r="I1115" s="50"/>
      <c r="J1115" s="50"/>
      <c r="K1115" s="50"/>
      <c r="L1115" s="51" t="s">
        <v>23</v>
      </c>
      <c r="M1115" s="76" t="s">
        <v>23</v>
      </c>
      <c r="N1115" s="57" t="s">
        <v>259</v>
      </c>
      <c r="O1115" s="135" t="s">
        <v>260</v>
      </c>
      <c r="P1115" s="41" t="s">
        <v>261</v>
      </c>
    </row>
    <row r="1116" spans="1:16">
      <c r="A1116" s="44" t="s">
        <v>2170</v>
      </c>
      <c r="B1116" s="45" t="s">
        <v>2171</v>
      </c>
      <c r="C1116" s="46">
        <v>1</v>
      </c>
      <c r="D1116" s="59" t="s">
        <v>1591</v>
      </c>
      <c r="E1116" s="60" t="s">
        <v>2170</v>
      </c>
      <c r="F1116" s="48">
        <v>49.96</v>
      </c>
      <c r="G1116" s="126">
        <f t="shared" si="166"/>
        <v>0.2</v>
      </c>
      <c r="H1116" s="61">
        <f t="shared" ref="H1116:H1118" si="170">F1116-(F1116*G1116)</f>
        <v>39.968000000000004</v>
      </c>
      <c r="I1116" s="50"/>
      <c r="J1116" s="50"/>
      <c r="K1116" s="50"/>
      <c r="L1116" s="51" t="s">
        <v>23</v>
      </c>
      <c r="M1116" s="76" t="s">
        <v>23</v>
      </c>
      <c r="N1116" s="57" t="s">
        <v>259</v>
      </c>
      <c r="O1116" s="135" t="s">
        <v>260</v>
      </c>
      <c r="P1116" s="41" t="s">
        <v>261</v>
      </c>
    </row>
    <row r="1117" spans="1:16">
      <c r="A1117" s="44" t="s">
        <v>2172</v>
      </c>
      <c r="B1117" s="45" t="s">
        <v>2173</v>
      </c>
      <c r="C1117" s="46">
        <v>1</v>
      </c>
      <c r="D1117" s="59" t="s">
        <v>1591</v>
      </c>
      <c r="E1117" s="60" t="s">
        <v>2172</v>
      </c>
      <c r="F1117" s="48">
        <v>49.96</v>
      </c>
      <c r="G1117" s="126">
        <f t="shared" si="166"/>
        <v>0.2</v>
      </c>
      <c r="H1117" s="61">
        <f t="shared" si="170"/>
        <v>39.968000000000004</v>
      </c>
      <c r="I1117" s="50"/>
      <c r="J1117" s="50"/>
      <c r="K1117" s="50"/>
      <c r="L1117" s="51" t="s">
        <v>23</v>
      </c>
      <c r="M1117" s="76" t="s">
        <v>23</v>
      </c>
      <c r="N1117" s="57" t="s">
        <v>259</v>
      </c>
      <c r="O1117" s="135" t="s">
        <v>260</v>
      </c>
      <c r="P1117" s="41" t="s">
        <v>261</v>
      </c>
    </row>
    <row r="1118" spans="1:16">
      <c r="A1118" s="44" t="s">
        <v>2174</v>
      </c>
      <c r="B1118" s="45" t="s">
        <v>2175</v>
      </c>
      <c r="C1118" s="46">
        <v>1</v>
      </c>
      <c r="D1118" s="59" t="s">
        <v>334</v>
      </c>
      <c r="E1118" s="60" t="s">
        <v>2174</v>
      </c>
      <c r="F1118" s="17">
        <v>26.66</v>
      </c>
      <c r="G1118" s="126">
        <f t="shared" si="166"/>
        <v>0.2</v>
      </c>
      <c r="H1118" s="61">
        <f t="shared" si="170"/>
        <v>21.327999999999999</v>
      </c>
      <c r="I1118" s="50"/>
      <c r="J1118" s="50"/>
      <c r="K1118" s="50"/>
      <c r="L1118" s="51" t="s">
        <v>23</v>
      </c>
      <c r="M1118" s="76" t="s">
        <v>23</v>
      </c>
      <c r="N1118" s="57" t="s">
        <v>259</v>
      </c>
      <c r="O1118" s="135" t="s">
        <v>260</v>
      </c>
      <c r="P1118" s="41" t="s">
        <v>261</v>
      </c>
    </row>
    <row r="1119" spans="1:16">
      <c r="A1119" s="44"/>
      <c r="B1119" s="45"/>
      <c r="C1119" s="46"/>
      <c r="D1119" s="59"/>
      <c r="E1119" s="60"/>
      <c r="F1119" s="17"/>
      <c r="G1119" s="126"/>
      <c r="H1119" s="61"/>
      <c r="I1119" s="50"/>
      <c r="J1119" s="50"/>
      <c r="K1119" s="50"/>
      <c r="L1119" s="51"/>
      <c r="M1119" s="76" t="s">
        <v>23</v>
      </c>
      <c r="N1119" s="57"/>
      <c r="O1119" s="135"/>
      <c r="P1119" s="41"/>
    </row>
    <row r="1120" spans="1:16">
      <c r="A1120" s="44" t="s">
        <v>2176</v>
      </c>
      <c r="B1120" s="45" t="s">
        <v>2177</v>
      </c>
      <c r="C1120" s="46">
        <v>1</v>
      </c>
      <c r="D1120" s="59" t="s">
        <v>334</v>
      </c>
      <c r="E1120" s="60" t="s">
        <v>2176</v>
      </c>
      <c r="F1120" s="17">
        <v>26.66</v>
      </c>
      <c r="G1120" s="126">
        <f t="shared" si="166"/>
        <v>0.2</v>
      </c>
      <c r="H1120" s="61">
        <f t="shared" ref="H1120" si="171">F1120-(F1120*G1120)</f>
        <v>21.327999999999999</v>
      </c>
      <c r="I1120" s="50"/>
      <c r="J1120" s="50"/>
      <c r="K1120" s="50"/>
      <c r="L1120" s="51" t="s">
        <v>23</v>
      </c>
      <c r="M1120" s="76" t="s">
        <v>23</v>
      </c>
      <c r="N1120" s="57" t="s">
        <v>259</v>
      </c>
      <c r="O1120" s="135" t="s">
        <v>260</v>
      </c>
      <c r="P1120" s="41" t="s">
        <v>261</v>
      </c>
    </row>
    <row r="1121" spans="1:16">
      <c r="A1121" s="44"/>
      <c r="B1121" s="45"/>
      <c r="C1121" s="46"/>
      <c r="D1121" s="59"/>
      <c r="E1121" s="60"/>
      <c r="F1121" s="17"/>
      <c r="G1121" s="126"/>
      <c r="H1121" s="61"/>
      <c r="I1121" s="50"/>
      <c r="J1121" s="50"/>
      <c r="K1121" s="50"/>
      <c r="L1121" s="51"/>
      <c r="M1121" s="76" t="s">
        <v>23</v>
      </c>
      <c r="N1121" s="57"/>
      <c r="O1121" s="135"/>
      <c r="P1121" s="41"/>
    </row>
    <row r="1122" spans="1:16">
      <c r="A1122" s="44" t="s">
        <v>2178</v>
      </c>
      <c r="B1122" s="45" t="s">
        <v>2179</v>
      </c>
      <c r="C1122" s="46">
        <v>1</v>
      </c>
      <c r="D1122" s="59" t="s">
        <v>334</v>
      </c>
      <c r="E1122" s="60" t="s">
        <v>2178</v>
      </c>
      <c r="F1122" s="48">
        <v>20.83</v>
      </c>
      <c r="G1122" s="126">
        <f t="shared" si="166"/>
        <v>0.2</v>
      </c>
      <c r="H1122" s="61">
        <f t="shared" ref="H1122:H1123" si="172">F1122-(F1122*G1122)</f>
        <v>16.663999999999998</v>
      </c>
      <c r="I1122" s="50"/>
      <c r="J1122" s="50"/>
      <c r="K1122" s="50"/>
      <c r="L1122" s="51" t="s">
        <v>23</v>
      </c>
      <c r="M1122" s="76" t="s">
        <v>23</v>
      </c>
      <c r="N1122" s="57" t="s">
        <v>259</v>
      </c>
      <c r="O1122" s="135" t="s">
        <v>260</v>
      </c>
      <c r="P1122" s="41" t="s">
        <v>261</v>
      </c>
    </row>
    <row r="1123" spans="1:16">
      <c r="A1123" s="44" t="s">
        <v>2180</v>
      </c>
      <c r="B1123" s="45" t="s">
        <v>2181</v>
      </c>
      <c r="C1123" s="46">
        <v>1</v>
      </c>
      <c r="D1123" s="59" t="s">
        <v>334</v>
      </c>
      <c r="E1123" s="60" t="s">
        <v>2180</v>
      </c>
      <c r="F1123" s="48">
        <v>25</v>
      </c>
      <c r="G1123" s="126">
        <f t="shared" si="166"/>
        <v>0.2</v>
      </c>
      <c r="H1123" s="61">
        <f t="shared" si="172"/>
        <v>20</v>
      </c>
      <c r="I1123" s="50"/>
      <c r="J1123" s="50"/>
      <c r="K1123" s="50"/>
      <c r="L1123" s="51" t="s">
        <v>23</v>
      </c>
      <c r="M1123" s="76" t="s">
        <v>23</v>
      </c>
      <c r="N1123" s="57" t="s">
        <v>259</v>
      </c>
      <c r="O1123" s="135" t="s">
        <v>260</v>
      </c>
      <c r="P1123" s="41" t="s">
        <v>261</v>
      </c>
    </row>
    <row r="1124" spans="1:16">
      <c r="A1124" s="44" t="s">
        <v>2182</v>
      </c>
      <c r="B1124" s="45" t="s">
        <v>2183</v>
      </c>
      <c r="C1124" s="46">
        <v>1</v>
      </c>
      <c r="D1124" s="59" t="s">
        <v>21</v>
      </c>
      <c r="E1124" s="60" t="s">
        <v>2182</v>
      </c>
      <c r="F1124" s="48">
        <v>165.83</v>
      </c>
      <c r="G1124" s="126">
        <f>rv_apple_acc_nodac</f>
        <v>0.02</v>
      </c>
      <c r="H1124" s="61">
        <f>F1124-(F1124*G1124)</f>
        <v>162.51340000000002</v>
      </c>
      <c r="I1124" s="50"/>
      <c r="J1124" s="50"/>
      <c r="K1124" s="50"/>
      <c r="L1124" s="51" t="s">
        <v>23</v>
      </c>
      <c r="M1124" s="76">
        <v>0.05</v>
      </c>
      <c r="N1124" s="57" t="s">
        <v>259</v>
      </c>
      <c r="O1124" s="135" t="s">
        <v>260</v>
      </c>
      <c r="P1124" s="41" t="s">
        <v>261</v>
      </c>
    </row>
    <row r="1125" spans="1:16">
      <c r="A1125" s="44" t="s">
        <v>2184</v>
      </c>
      <c r="B1125" s="45" t="s">
        <v>2185</v>
      </c>
      <c r="C1125" s="46">
        <v>1</v>
      </c>
      <c r="D1125" s="59" t="s">
        <v>21</v>
      </c>
      <c r="E1125" s="60" t="s">
        <v>2184</v>
      </c>
      <c r="F1125" s="48">
        <v>165.83</v>
      </c>
      <c r="G1125" s="126">
        <f>rv_apple_acc_nodac</f>
        <v>0.02</v>
      </c>
      <c r="H1125" s="61">
        <f>F1125-(F1125*G1125)</f>
        <v>162.51340000000002</v>
      </c>
      <c r="I1125" s="50"/>
      <c r="J1125" s="50"/>
      <c r="K1125" s="50"/>
      <c r="L1125" s="51" t="s">
        <v>23</v>
      </c>
      <c r="M1125" s="76">
        <v>0.05</v>
      </c>
      <c r="N1125" s="57" t="s">
        <v>259</v>
      </c>
      <c r="O1125" s="135" t="s">
        <v>260</v>
      </c>
      <c r="P1125" s="41" t="s">
        <v>261</v>
      </c>
    </row>
    <row r="1126" spans="1:16">
      <c r="A1126" s="44" t="s">
        <v>2186</v>
      </c>
      <c r="B1126" s="45" t="s">
        <v>2187</v>
      </c>
      <c r="C1126" s="46">
        <v>1</v>
      </c>
      <c r="D1126" s="59" t="s">
        <v>21</v>
      </c>
      <c r="E1126" s="60" t="s">
        <v>2186</v>
      </c>
      <c r="F1126" s="48">
        <v>182.5</v>
      </c>
      <c r="G1126" s="126">
        <f>rv_apple_acc_nodac</f>
        <v>0.02</v>
      </c>
      <c r="H1126" s="61">
        <f>F1126-(F1126*G1126)</f>
        <v>178.85</v>
      </c>
      <c r="I1126" s="50"/>
      <c r="J1126" s="50"/>
      <c r="K1126" s="50"/>
      <c r="L1126" s="51" t="s">
        <v>23</v>
      </c>
      <c r="M1126" s="76">
        <v>0.05</v>
      </c>
      <c r="N1126" s="57" t="s">
        <v>259</v>
      </c>
      <c r="O1126" s="135" t="s">
        <v>260</v>
      </c>
      <c r="P1126" s="41" t="s">
        <v>261</v>
      </c>
    </row>
    <row r="1127" spans="1:16">
      <c r="A1127" s="44" t="s">
        <v>2188</v>
      </c>
      <c r="B1127" s="45" t="s">
        <v>2189</v>
      </c>
      <c r="C1127" s="46">
        <v>1</v>
      </c>
      <c r="D1127" s="59" t="s">
        <v>21</v>
      </c>
      <c r="E1127" s="60" t="s">
        <v>2188</v>
      </c>
      <c r="F1127" s="48">
        <v>182.5</v>
      </c>
      <c r="G1127" s="126">
        <f>rv_apple_acc_nodac</f>
        <v>0.02</v>
      </c>
      <c r="H1127" s="61">
        <f>F1127-(F1127*G1127)</f>
        <v>178.85</v>
      </c>
      <c r="I1127" s="50"/>
      <c r="J1127" s="50"/>
      <c r="K1127" s="50"/>
      <c r="L1127" s="51" t="s">
        <v>23</v>
      </c>
      <c r="M1127" s="76">
        <v>0.05</v>
      </c>
      <c r="N1127" s="57" t="s">
        <v>259</v>
      </c>
      <c r="O1127" s="135" t="s">
        <v>260</v>
      </c>
      <c r="P1127" s="41" t="s">
        <v>261</v>
      </c>
    </row>
    <row r="1128" spans="1:16">
      <c r="A1128" s="44" t="s">
        <v>2190</v>
      </c>
      <c r="B1128" s="45" t="s">
        <v>2191</v>
      </c>
      <c r="C1128" s="46">
        <v>1</v>
      </c>
      <c r="D1128" s="59" t="s">
        <v>21</v>
      </c>
      <c r="E1128" s="60" t="s">
        <v>2190</v>
      </c>
      <c r="F1128" s="48">
        <v>112.5</v>
      </c>
      <c r="G1128" s="126">
        <f>rv_apple_acc_nodac</f>
        <v>0.02</v>
      </c>
      <c r="H1128" s="61">
        <f t="shared" ref="H1128" si="173">F1128-(F1128*G1128)</f>
        <v>110.25</v>
      </c>
      <c r="I1128" s="50"/>
      <c r="J1128" s="50"/>
      <c r="K1128" s="50"/>
      <c r="L1128" s="51" t="s">
        <v>23</v>
      </c>
      <c r="M1128" s="76">
        <v>0.02</v>
      </c>
      <c r="N1128" s="57" t="s">
        <v>259</v>
      </c>
      <c r="O1128" s="135" t="s">
        <v>260</v>
      </c>
      <c r="P1128" s="41" t="s">
        <v>261</v>
      </c>
    </row>
    <row r="1129" spans="1:16">
      <c r="A1129" s="44" t="s">
        <v>2192</v>
      </c>
      <c r="B1129" s="45" t="s">
        <v>2193</v>
      </c>
      <c r="C1129" s="46">
        <v>1</v>
      </c>
      <c r="D1129" s="59" t="s">
        <v>21</v>
      </c>
      <c r="E1129" s="60" t="s">
        <v>2192</v>
      </c>
      <c r="F1129" s="48">
        <v>74.17</v>
      </c>
      <c r="G1129" s="126">
        <f t="shared" ref="G1129:G1137" si="174">rv_apple_acc_ipad</f>
        <v>0.1</v>
      </c>
      <c r="H1129" s="61">
        <f t="shared" ref="H1129:H1133" si="175">F1129-(F1129*G1129)</f>
        <v>66.753</v>
      </c>
      <c r="I1129" s="50"/>
      <c r="J1129" s="50"/>
      <c r="K1129" s="50"/>
      <c r="L1129" s="51" t="s">
        <v>23</v>
      </c>
      <c r="M1129" s="76" t="s">
        <v>23</v>
      </c>
      <c r="N1129" s="57" t="s">
        <v>259</v>
      </c>
      <c r="O1129" s="135" t="s">
        <v>260</v>
      </c>
      <c r="P1129" s="41" t="s">
        <v>261</v>
      </c>
    </row>
    <row r="1130" spans="1:16">
      <c r="A1130" s="44" t="s">
        <v>2194</v>
      </c>
      <c r="B1130" s="45" t="s">
        <v>2195</v>
      </c>
      <c r="C1130" s="46">
        <v>1</v>
      </c>
      <c r="D1130" s="59" t="s">
        <v>21</v>
      </c>
      <c r="E1130" s="60" t="s">
        <v>2194</v>
      </c>
      <c r="F1130" s="48">
        <v>74.17</v>
      </c>
      <c r="G1130" s="126">
        <f t="shared" si="174"/>
        <v>0.1</v>
      </c>
      <c r="H1130" s="61">
        <f t="shared" si="175"/>
        <v>66.753</v>
      </c>
      <c r="I1130" s="50"/>
      <c r="J1130" s="50"/>
      <c r="K1130" s="50"/>
      <c r="L1130" s="51" t="s">
        <v>23</v>
      </c>
      <c r="M1130" s="76" t="s">
        <v>23</v>
      </c>
      <c r="N1130" s="57" t="s">
        <v>259</v>
      </c>
      <c r="O1130" s="135" t="s">
        <v>260</v>
      </c>
      <c r="P1130" s="41" t="s">
        <v>261</v>
      </c>
    </row>
    <row r="1131" spans="1:16">
      <c r="A1131" s="44" t="s">
        <v>2196</v>
      </c>
      <c r="B1131" s="45" t="s">
        <v>2197</v>
      </c>
      <c r="C1131" s="46">
        <v>1</v>
      </c>
      <c r="D1131" s="59" t="s">
        <v>21</v>
      </c>
      <c r="E1131" s="60" t="s">
        <v>2196</v>
      </c>
      <c r="F1131" s="48">
        <v>74.17</v>
      </c>
      <c r="G1131" s="126">
        <f t="shared" si="174"/>
        <v>0.1</v>
      </c>
      <c r="H1131" s="61">
        <f t="shared" si="175"/>
        <v>66.753</v>
      </c>
      <c r="I1131" s="50"/>
      <c r="J1131" s="50"/>
      <c r="K1131" s="50"/>
      <c r="L1131" s="51" t="s">
        <v>23</v>
      </c>
      <c r="M1131" s="76" t="s">
        <v>23</v>
      </c>
      <c r="N1131" s="57" t="s">
        <v>259</v>
      </c>
      <c r="O1131" s="135" t="s">
        <v>260</v>
      </c>
      <c r="P1131" s="41" t="s">
        <v>261</v>
      </c>
    </row>
    <row r="1132" spans="1:16">
      <c r="A1132" s="44" t="s">
        <v>2198</v>
      </c>
      <c r="B1132" s="45" t="s">
        <v>2199</v>
      </c>
      <c r="C1132" s="46">
        <v>1</v>
      </c>
      <c r="D1132" s="59" t="s">
        <v>21</v>
      </c>
      <c r="E1132" s="60" t="s">
        <v>2198</v>
      </c>
      <c r="F1132" s="48">
        <v>99.17</v>
      </c>
      <c r="G1132" s="126">
        <f t="shared" si="174"/>
        <v>0.1</v>
      </c>
      <c r="H1132" s="61">
        <f t="shared" si="175"/>
        <v>89.253</v>
      </c>
      <c r="I1132" s="50"/>
      <c r="J1132" s="50"/>
      <c r="K1132" s="50"/>
      <c r="L1132" s="51" t="s">
        <v>23</v>
      </c>
      <c r="M1132" s="76" t="s">
        <v>23</v>
      </c>
      <c r="N1132" s="57" t="s">
        <v>259</v>
      </c>
      <c r="O1132" s="135" t="s">
        <v>260</v>
      </c>
      <c r="P1132" s="41" t="s">
        <v>261</v>
      </c>
    </row>
    <row r="1133" spans="1:16">
      <c r="A1133" s="44" t="s">
        <v>2200</v>
      </c>
      <c r="B1133" s="45" t="s">
        <v>2201</v>
      </c>
      <c r="C1133" s="46">
        <v>1</v>
      </c>
      <c r="D1133" s="59" t="s">
        <v>21</v>
      </c>
      <c r="E1133" s="60" t="s">
        <v>2200</v>
      </c>
      <c r="F1133" s="48">
        <v>99.17</v>
      </c>
      <c r="G1133" s="126">
        <f t="shared" si="174"/>
        <v>0.1</v>
      </c>
      <c r="H1133" s="61">
        <f t="shared" si="175"/>
        <v>89.253</v>
      </c>
      <c r="I1133" s="50"/>
      <c r="J1133" s="50"/>
      <c r="K1133" s="50"/>
      <c r="L1133" s="51" t="s">
        <v>23</v>
      </c>
      <c r="M1133" s="76" t="s">
        <v>23</v>
      </c>
      <c r="N1133" s="57" t="s">
        <v>259</v>
      </c>
      <c r="O1133" s="135" t="s">
        <v>260</v>
      </c>
      <c r="P1133" s="41" t="s">
        <v>261</v>
      </c>
    </row>
    <row r="1134" spans="1:16">
      <c r="A1134" s="44" t="s">
        <v>2202</v>
      </c>
      <c r="B1134" s="45" t="s">
        <v>2203</v>
      </c>
      <c r="C1134" s="46">
        <v>1</v>
      </c>
      <c r="D1134" s="59" t="s">
        <v>21</v>
      </c>
      <c r="E1134" s="60" t="s">
        <v>2202</v>
      </c>
      <c r="F1134" s="48">
        <v>37.5</v>
      </c>
      <c r="G1134" s="126">
        <f t="shared" si="174"/>
        <v>0.1</v>
      </c>
      <c r="H1134" s="61">
        <f t="shared" ref="H1134" si="176">F1134-(F1134*G1134)</f>
        <v>33.75</v>
      </c>
      <c r="I1134" s="50"/>
      <c r="J1134" s="50"/>
      <c r="K1134" s="50"/>
      <c r="L1134" s="51" t="s">
        <v>23</v>
      </c>
      <c r="M1134" s="76">
        <v>0.01</v>
      </c>
      <c r="N1134" s="57" t="s">
        <v>259</v>
      </c>
      <c r="O1134" s="135" t="s">
        <v>260</v>
      </c>
      <c r="P1134" s="41" t="s">
        <v>261</v>
      </c>
    </row>
    <row r="1135" spans="1:16">
      <c r="A1135" s="44" t="s">
        <v>2204</v>
      </c>
      <c r="B1135" s="45" t="s">
        <v>2205</v>
      </c>
      <c r="C1135" s="46">
        <v>1</v>
      </c>
      <c r="D1135" s="59" t="s">
        <v>21</v>
      </c>
      <c r="E1135" s="60" t="s">
        <v>2204</v>
      </c>
      <c r="F1135" s="48">
        <v>8.33</v>
      </c>
      <c r="G1135" s="126">
        <f t="shared" si="174"/>
        <v>0.1</v>
      </c>
      <c r="H1135" s="61">
        <f t="shared" ref="H1135" si="177">F1135-(F1135*G1135)</f>
        <v>7.4969999999999999</v>
      </c>
      <c r="I1135" s="50"/>
      <c r="J1135" s="50"/>
      <c r="K1135" s="50"/>
      <c r="L1135" s="51" t="s">
        <v>23</v>
      </c>
      <c r="M1135" s="76">
        <v>0.01</v>
      </c>
      <c r="N1135" s="57" t="s">
        <v>259</v>
      </c>
      <c r="O1135" s="135" t="s">
        <v>260</v>
      </c>
      <c r="P1135" s="41" t="s">
        <v>261</v>
      </c>
    </row>
    <row r="1136" spans="1:16">
      <c r="A1136" s="44" t="s">
        <v>2206</v>
      </c>
      <c r="B1136" s="45" t="s">
        <v>2207</v>
      </c>
      <c r="C1136" s="46">
        <v>1</v>
      </c>
      <c r="D1136" s="59" t="s">
        <v>21</v>
      </c>
      <c r="E1136" s="60" t="s">
        <v>2206</v>
      </c>
      <c r="F1136" s="48">
        <v>20.83</v>
      </c>
      <c r="G1136" s="126">
        <f>rv_apple_acc_mac</f>
        <v>0.17</v>
      </c>
      <c r="H1136" s="61">
        <f t="shared" ref="H1136:H1137" si="178">F1136-(F1136*G1136)</f>
        <v>17.288899999999998</v>
      </c>
      <c r="I1136" s="50"/>
      <c r="J1136" s="50"/>
      <c r="K1136" s="50"/>
      <c r="L1136" s="51" t="s">
        <v>23</v>
      </c>
      <c r="M1136" s="76">
        <v>0.01</v>
      </c>
      <c r="N1136" s="57" t="s">
        <v>259</v>
      </c>
      <c r="O1136" s="135" t="s">
        <v>260</v>
      </c>
      <c r="P1136" s="41" t="s">
        <v>261</v>
      </c>
    </row>
    <row r="1137" spans="1:16">
      <c r="A1137" s="44" t="s">
        <v>2208</v>
      </c>
      <c r="B1137" s="45" t="s">
        <v>2209</v>
      </c>
      <c r="C1137" s="46">
        <v>1</v>
      </c>
      <c r="D1137" s="59" t="s">
        <v>21</v>
      </c>
      <c r="E1137" s="60" t="s">
        <v>2208</v>
      </c>
      <c r="F1137" s="17">
        <v>29.17</v>
      </c>
      <c r="G1137" s="126">
        <f t="shared" si="174"/>
        <v>0.1</v>
      </c>
      <c r="H1137" s="61">
        <f t="shared" si="178"/>
        <v>26.253</v>
      </c>
      <c r="I1137" s="50"/>
      <c r="J1137" s="50"/>
      <c r="K1137" s="50"/>
      <c r="L1137" s="51" t="s">
        <v>23</v>
      </c>
      <c r="M1137" s="76">
        <v>0.02</v>
      </c>
      <c r="N1137" s="57" t="s">
        <v>259</v>
      </c>
      <c r="O1137" s="135" t="s">
        <v>260</v>
      </c>
      <c r="P1137" s="41" t="s">
        <v>261</v>
      </c>
    </row>
    <row r="1138" spans="1:16">
      <c r="A1138" s="44" t="s">
        <v>2210</v>
      </c>
      <c r="B1138" s="45" t="s">
        <v>2211</v>
      </c>
      <c r="C1138" s="46">
        <v>1</v>
      </c>
      <c r="D1138" s="59" t="s">
        <v>342</v>
      </c>
      <c r="E1138" s="60" t="s">
        <v>2210</v>
      </c>
      <c r="F1138" s="17">
        <v>129</v>
      </c>
      <c r="G1138" s="126">
        <f t="shared" ref="G1138:G1160" si="179">rv_20</f>
        <v>0.2</v>
      </c>
      <c r="H1138" s="61">
        <f t="shared" ref="H1138" si="180">F1138-(F1138*G1138)</f>
        <v>103.2</v>
      </c>
      <c r="I1138" s="50"/>
      <c r="J1138" s="50"/>
      <c r="K1138" s="50"/>
      <c r="L1138" s="51" t="s">
        <v>23</v>
      </c>
      <c r="M1138" s="76" t="s">
        <v>23</v>
      </c>
      <c r="N1138" s="57" t="s">
        <v>259</v>
      </c>
      <c r="O1138" s="135" t="s">
        <v>260</v>
      </c>
      <c r="P1138" s="41" t="s">
        <v>261</v>
      </c>
    </row>
    <row r="1139" spans="1:16">
      <c r="A1139" s="44" t="s">
        <v>2212</v>
      </c>
      <c r="B1139" s="45" t="s">
        <v>2213</v>
      </c>
      <c r="C1139" s="46">
        <v>1</v>
      </c>
      <c r="D1139" s="59" t="s">
        <v>342</v>
      </c>
      <c r="E1139" s="60" t="s">
        <v>2212</v>
      </c>
      <c r="F1139" s="17">
        <v>349</v>
      </c>
      <c r="G1139" s="126">
        <f t="shared" si="179"/>
        <v>0.2</v>
      </c>
      <c r="H1139" s="61">
        <f t="shared" ref="H1139" si="181">F1139-(F1139*G1139)</f>
        <v>279.2</v>
      </c>
      <c r="I1139" s="50"/>
      <c r="J1139" s="50"/>
      <c r="K1139" s="50"/>
      <c r="L1139" s="51" t="s">
        <v>23</v>
      </c>
      <c r="M1139" s="76" t="s">
        <v>23</v>
      </c>
      <c r="N1139" s="57" t="s">
        <v>259</v>
      </c>
      <c r="O1139" s="135" t="s">
        <v>260</v>
      </c>
      <c r="P1139" s="41" t="s">
        <v>261</v>
      </c>
    </row>
    <row r="1140" spans="1:16">
      <c r="A1140" s="44" t="s">
        <v>2214</v>
      </c>
      <c r="B1140" s="45" t="s">
        <v>2215</v>
      </c>
      <c r="C1140" s="46">
        <v>1</v>
      </c>
      <c r="D1140" s="59" t="s">
        <v>28</v>
      </c>
      <c r="E1140" s="60" t="s">
        <v>2214</v>
      </c>
      <c r="F1140" s="17"/>
      <c r="G1140" s="126"/>
      <c r="H1140" s="61">
        <v>8</v>
      </c>
      <c r="I1140" s="50"/>
      <c r="J1140" s="50"/>
      <c r="K1140" s="50"/>
      <c r="L1140" s="51" t="s">
        <v>23</v>
      </c>
      <c r="M1140" s="76" t="s">
        <v>23</v>
      </c>
      <c r="N1140" s="57" t="s">
        <v>259</v>
      </c>
      <c r="O1140" s="135" t="s">
        <v>1919</v>
      </c>
      <c r="P1140" s="41" t="s">
        <v>261</v>
      </c>
    </row>
    <row r="1141" spans="1:16">
      <c r="A1141" s="44" t="s">
        <v>2216</v>
      </c>
      <c r="B1141" s="45" t="s">
        <v>2217</v>
      </c>
      <c r="C1141" s="46">
        <v>1</v>
      </c>
      <c r="D1141" s="59" t="s">
        <v>28</v>
      </c>
      <c r="E1141" s="60" t="s">
        <v>2216</v>
      </c>
      <c r="F1141" s="17"/>
      <c r="G1141" s="126"/>
      <c r="H1141" s="61">
        <v>8</v>
      </c>
      <c r="I1141" s="50"/>
      <c r="J1141" s="50"/>
      <c r="K1141" s="50"/>
      <c r="L1141" s="51" t="s">
        <v>23</v>
      </c>
      <c r="M1141" s="76" t="s">
        <v>23</v>
      </c>
      <c r="N1141" s="57" t="s">
        <v>259</v>
      </c>
      <c r="O1141" s="135" t="s">
        <v>1919</v>
      </c>
      <c r="P1141" s="41" t="s">
        <v>261</v>
      </c>
    </row>
    <row r="1142" spans="1:16">
      <c r="A1142" s="44" t="s">
        <v>2218</v>
      </c>
      <c r="B1142" s="45" t="s">
        <v>2219</v>
      </c>
      <c r="C1142" s="46">
        <v>1</v>
      </c>
      <c r="D1142" s="59" t="s">
        <v>28</v>
      </c>
      <c r="E1142" s="60" t="s">
        <v>2218</v>
      </c>
      <c r="F1142" s="17"/>
      <c r="G1142" s="126"/>
      <c r="H1142" s="61">
        <v>8</v>
      </c>
      <c r="I1142" s="50"/>
      <c r="J1142" s="50"/>
      <c r="K1142" s="50"/>
      <c r="L1142" s="51" t="s">
        <v>23</v>
      </c>
      <c r="M1142" s="76" t="s">
        <v>23</v>
      </c>
      <c r="N1142" s="57" t="s">
        <v>259</v>
      </c>
      <c r="O1142" s="135" t="s">
        <v>1919</v>
      </c>
      <c r="P1142" s="41" t="s">
        <v>261</v>
      </c>
    </row>
    <row r="1143" spans="1:16">
      <c r="A1143" s="44" t="s">
        <v>2220</v>
      </c>
      <c r="B1143" s="45" t="s">
        <v>2221</v>
      </c>
      <c r="C1143" s="46">
        <v>1</v>
      </c>
      <c r="D1143" s="59" t="s">
        <v>392</v>
      </c>
      <c r="E1143" s="60" t="s">
        <v>2220</v>
      </c>
      <c r="F1143" s="17">
        <v>3522.86</v>
      </c>
      <c r="G1143" s="126">
        <f t="shared" si="179"/>
        <v>0.2</v>
      </c>
      <c r="H1143" s="61">
        <f t="shared" ref="H1143" si="182">F1143-(F1143*G1143)</f>
        <v>2818.288</v>
      </c>
      <c r="I1143" s="50"/>
      <c r="J1143" s="50"/>
      <c r="K1143" s="50"/>
      <c r="L1143" s="51" t="s">
        <v>23</v>
      </c>
      <c r="M1143" s="76">
        <v>1.67</v>
      </c>
      <c r="N1143" s="57" t="s">
        <v>259</v>
      </c>
      <c r="O1143" s="135" t="s">
        <v>260</v>
      </c>
      <c r="P1143" s="41" t="s">
        <v>372</v>
      </c>
    </row>
    <row r="1144" spans="1:16">
      <c r="A1144" s="44" t="s">
        <v>2222</v>
      </c>
      <c r="B1144" s="45" t="s">
        <v>2223</v>
      </c>
      <c r="C1144" s="46">
        <v>1</v>
      </c>
      <c r="D1144" s="59" t="s">
        <v>392</v>
      </c>
      <c r="E1144" s="60" t="s">
        <v>2222</v>
      </c>
      <c r="F1144" s="17">
        <v>4003.29</v>
      </c>
      <c r="G1144" s="126">
        <f t="shared" si="179"/>
        <v>0.2</v>
      </c>
      <c r="H1144" s="61">
        <f t="shared" ref="H1144:H1146" si="183">F1144-(F1144*G1144)</f>
        <v>3202.6320000000001</v>
      </c>
      <c r="I1144" s="50"/>
      <c r="J1144" s="50"/>
      <c r="K1144" s="50"/>
      <c r="L1144" s="51" t="s">
        <v>23</v>
      </c>
      <c r="M1144" s="76">
        <v>1.67</v>
      </c>
      <c r="N1144" s="57" t="s">
        <v>259</v>
      </c>
      <c r="O1144" s="135" t="s">
        <v>260</v>
      </c>
      <c r="P1144" s="41" t="s">
        <v>372</v>
      </c>
    </row>
    <row r="1145" spans="1:16">
      <c r="A1145" s="44" t="s">
        <v>2224</v>
      </c>
      <c r="B1145" s="45" t="s">
        <v>2225</v>
      </c>
      <c r="C1145" s="46">
        <v>1</v>
      </c>
      <c r="D1145" s="59" t="s">
        <v>392</v>
      </c>
      <c r="E1145" s="60" t="s">
        <v>2224</v>
      </c>
      <c r="F1145" s="17">
        <v>5498.94</v>
      </c>
      <c r="G1145" s="126">
        <f t="shared" si="179"/>
        <v>0.2</v>
      </c>
      <c r="H1145" s="61">
        <f t="shared" si="183"/>
        <v>4399.152</v>
      </c>
      <c r="I1145" s="50"/>
      <c r="J1145" s="50"/>
      <c r="K1145" s="50"/>
      <c r="L1145" s="51" t="s">
        <v>23</v>
      </c>
      <c r="M1145" s="76">
        <v>1.67</v>
      </c>
      <c r="N1145" s="57" t="s">
        <v>259</v>
      </c>
      <c r="O1145" s="135" t="s">
        <v>260</v>
      </c>
      <c r="P1145" s="41" t="s">
        <v>372</v>
      </c>
    </row>
    <row r="1146" spans="1:16">
      <c r="A1146" s="44" t="s">
        <v>2226</v>
      </c>
      <c r="B1146" s="45" t="s">
        <v>2227</v>
      </c>
      <c r="C1146" s="46">
        <v>1</v>
      </c>
      <c r="D1146" s="59" t="s">
        <v>392</v>
      </c>
      <c r="E1146" s="60" t="s">
        <v>2226</v>
      </c>
      <c r="F1146" s="17">
        <v>734.89</v>
      </c>
      <c r="G1146" s="126">
        <f t="shared" si="179"/>
        <v>0.2</v>
      </c>
      <c r="H1146" s="61">
        <f t="shared" si="183"/>
        <v>587.91200000000003</v>
      </c>
      <c r="I1146" s="50"/>
      <c r="J1146" s="50"/>
      <c r="K1146" s="50"/>
      <c r="L1146" s="51" t="s">
        <v>23</v>
      </c>
      <c r="M1146" s="76">
        <v>0.63</v>
      </c>
      <c r="N1146" s="57" t="s">
        <v>259</v>
      </c>
      <c r="O1146" s="135" t="s">
        <v>260</v>
      </c>
      <c r="P1146" s="41" t="s">
        <v>372</v>
      </c>
    </row>
    <row r="1147" spans="1:16">
      <c r="A1147" s="44" t="s">
        <v>2228</v>
      </c>
      <c r="B1147" s="45" t="s">
        <v>2229</v>
      </c>
      <c r="C1147" s="46">
        <v>1</v>
      </c>
      <c r="D1147" s="59" t="s">
        <v>392</v>
      </c>
      <c r="E1147" s="60" t="s">
        <v>2228</v>
      </c>
      <c r="F1147" s="17">
        <v>878.3</v>
      </c>
      <c r="G1147" s="126">
        <f t="shared" si="179"/>
        <v>0.2</v>
      </c>
      <c r="H1147" s="61">
        <f t="shared" ref="H1147:H1148" si="184">F1147-(F1147*G1147)</f>
        <v>702.64</v>
      </c>
      <c r="I1147" s="50"/>
      <c r="J1147" s="50"/>
      <c r="K1147" s="50"/>
      <c r="L1147" s="51" t="s">
        <v>23</v>
      </c>
      <c r="M1147" s="76">
        <v>0.63</v>
      </c>
      <c r="N1147" s="57" t="s">
        <v>259</v>
      </c>
      <c r="O1147" s="135" t="s">
        <v>260</v>
      </c>
      <c r="P1147" s="41" t="s">
        <v>372</v>
      </c>
    </row>
    <row r="1148" spans="1:16">
      <c r="A1148" s="44" t="s">
        <v>2230</v>
      </c>
      <c r="B1148" s="45" t="s">
        <v>2231</v>
      </c>
      <c r="C1148" s="46">
        <v>1</v>
      </c>
      <c r="D1148" s="59" t="s">
        <v>392</v>
      </c>
      <c r="E1148" s="60" t="s">
        <v>2230</v>
      </c>
      <c r="F1148" s="17">
        <v>1439.99</v>
      </c>
      <c r="G1148" s="126">
        <f t="shared" si="179"/>
        <v>0.2</v>
      </c>
      <c r="H1148" s="61">
        <f t="shared" si="184"/>
        <v>1151.992</v>
      </c>
      <c r="I1148" s="50"/>
      <c r="J1148" s="50"/>
      <c r="K1148" s="50"/>
      <c r="L1148" s="51" t="s">
        <v>23</v>
      </c>
      <c r="M1148" s="76">
        <v>0.63</v>
      </c>
      <c r="N1148" s="57" t="s">
        <v>259</v>
      </c>
      <c r="O1148" s="135" t="s">
        <v>260</v>
      </c>
      <c r="P1148" s="41" t="s">
        <v>372</v>
      </c>
    </row>
    <row r="1149" spans="1:16">
      <c r="A1149" s="44">
        <v>301558</v>
      </c>
      <c r="B1149" s="45" t="s">
        <v>2232</v>
      </c>
      <c r="C1149" s="46">
        <v>1</v>
      </c>
      <c r="D1149" s="59" t="s">
        <v>392</v>
      </c>
      <c r="E1149" s="60">
        <v>301558</v>
      </c>
      <c r="F1149" s="17">
        <v>92.83</v>
      </c>
      <c r="G1149" s="126">
        <f t="shared" si="179"/>
        <v>0.2</v>
      </c>
      <c r="H1149" s="61">
        <f t="shared" ref="H1149:H1150" si="185">F1149-(F1149*G1149)</f>
        <v>74.263999999999996</v>
      </c>
      <c r="I1149" s="50"/>
      <c r="J1149" s="50"/>
      <c r="K1149" s="50"/>
      <c r="L1149" s="51">
        <v>6</v>
      </c>
      <c r="M1149" s="76">
        <v>0.05</v>
      </c>
      <c r="N1149" s="57" t="s">
        <v>259</v>
      </c>
      <c r="O1149" s="135" t="s">
        <v>260</v>
      </c>
      <c r="P1149" s="41" t="s">
        <v>372</v>
      </c>
    </row>
    <row r="1150" spans="1:16">
      <c r="A1150" s="44">
        <v>9000298</v>
      </c>
      <c r="B1150" s="45" t="s">
        <v>2233</v>
      </c>
      <c r="C1150" s="46">
        <v>1</v>
      </c>
      <c r="D1150" s="59" t="s">
        <v>392</v>
      </c>
      <c r="E1150" s="60">
        <v>9000298</v>
      </c>
      <c r="F1150" s="17">
        <v>129.16999999999999</v>
      </c>
      <c r="G1150" s="126">
        <f t="shared" si="179"/>
        <v>0.2</v>
      </c>
      <c r="H1150" s="61">
        <f t="shared" si="185"/>
        <v>103.33599999999998</v>
      </c>
      <c r="I1150" s="50"/>
      <c r="J1150" s="50"/>
      <c r="K1150" s="50"/>
      <c r="L1150" s="51">
        <v>6</v>
      </c>
      <c r="M1150" s="76">
        <v>0.05</v>
      </c>
      <c r="N1150" s="57" t="s">
        <v>259</v>
      </c>
      <c r="O1150" s="135" t="s">
        <v>260</v>
      </c>
      <c r="P1150" s="41" t="s">
        <v>372</v>
      </c>
    </row>
    <row r="1151" spans="1:16">
      <c r="A1151" s="44" t="s">
        <v>2234</v>
      </c>
      <c r="B1151" s="45" t="s">
        <v>2235</v>
      </c>
      <c r="C1151" s="46">
        <v>1</v>
      </c>
      <c r="D1151" s="59" t="s">
        <v>392</v>
      </c>
      <c r="E1151" s="60" t="s">
        <v>2234</v>
      </c>
      <c r="F1151" s="17">
        <v>199.17</v>
      </c>
      <c r="G1151" s="126">
        <f t="shared" si="179"/>
        <v>0.2</v>
      </c>
      <c r="H1151" s="61">
        <f t="shared" ref="H1151:H1153" si="186">F1151-(F1151*G1151)</f>
        <v>159.33599999999998</v>
      </c>
      <c r="I1151" s="50"/>
      <c r="J1151" s="50"/>
      <c r="K1151" s="50"/>
      <c r="L1151" s="51">
        <v>10</v>
      </c>
      <c r="M1151" s="76">
        <v>0.05</v>
      </c>
      <c r="N1151" s="57" t="s">
        <v>259</v>
      </c>
      <c r="O1151" s="135" t="s">
        <v>260</v>
      </c>
      <c r="P1151" s="41" t="s">
        <v>372</v>
      </c>
    </row>
    <row r="1152" spans="1:16">
      <c r="A1152" s="44" t="s">
        <v>2236</v>
      </c>
      <c r="B1152" s="45" t="s">
        <v>2237</v>
      </c>
      <c r="C1152" s="46">
        <v>1</v>
      </c>
      <c r="D1152" s="59" t="s">
        <v>392</v>
      </c>
      <c r="E1152" s="60" t="s">
        <v>2236</v>
      </c>
      <c r="F1152" s="17">
        <v>151.66999999999999</v>
      </c>
      <c r="G1152" s="126">
        <f t="shared" si="179"/>
        <v>0.2</v>
      </c>
      <c r="H1152" s="61">
        <f t="shared" si="186"/>
        <v>121.33599999999998</v>
      </c>
      <c r="I1152" s="50"/>
      <c r="J1152" s="50"/>
      <c r="K1152" s="50"/>
      <c r="L1152" s="51">
        <v>6</v>
      </c>
      <c r="M1152" s="76">
        <v>0.05</v>
      </c>
      <c r="N1152" s="57" t="s">
        <v>259</v>
      </c>
      <c r="O1152" s="135" t="s">
        <v>260</v>
      </c>
      <c r="P1152" s="41" t="s">
        <v>372</v>
      </c>
    </row>
    <row r="1153" spans="1:16">
      <c r="A1153" s="44" t="s">
        <v>2238</v>
      </c>
      <c r="B1153" s="45" t="s">
        <v>2239</v>
      </c>
      <c r="C1153" s="46">
        <v>1</v>
      </c>
      <c r="D1153" s="59" t="s">
        <v>392</v>
      </c>
      <c r="E1153" s="60" t="s">
        <v>2238</v>
      </c>
      <c r="F1153" s="17">
        <v>368.33</v>
      </c>
      <c r="G1153" s="126">
        <f t="shared" si="179"/>
        <v>0.2</v>
      </c>
      <c r="H1153" s="61">
        <f t="shared" si="186"/>
        <v>294.66399999999999</v>
      </c>
      <c r="I1153" s="50"/>
      <c r="J1153" s="50"/>
      <c r="K1153" s="50"/>
      <c r="L1153" s="51">
        <v>6</v>
      </c>
      <c r="M1153" s="76">
        <v>0.05</v>
      </c>
      <c r="N1153" s="57" t="s">
        <v>259</v>
      </c>
      <c r="O1153" s="135" t="s">
        <v>260</v>
      </c>
      <c r="P1153" s="41" t="s">
        <v>372</v>
      </c>
    </row>
    <row r="1154" spans="1:16">
      <c r="A1154" s="44" t="s">
        <v>2240</v>
      </c>
      <c r="B1154" s="45" t="s">
        <v>2241</v>
      </c>
      <c r="C1154" s="46">
        <v>1</v>
      </c>
      <c r="D1154" s="59" t="s">
        <v>392</v>
      </c>
      <c r="E1154" s="60" t="s">
        <v>2240</v>
      </c>
      <c r="F1154" s="17">
        <v>126.67</v>
      </c>
      <c r="G1154" s="126">
        <f t="shared" si="179"/>
        <v>0.2</v>
      </c>
      <c r="H1154" s="61">
        <f t="shared" ref="H1154:H1159" si="187">F1154-(F1154*G1154)</f>
        <v>101.336</v>
      </c>
      <c r="I1154" s="50"/>
      <c r="J1154" s="50"/>
      <c r="K1154" s="50"/>
      <c r="L1154" s="51">
        <v>6</v>
      </c>
      <c r="M1154" s="76">
        <v>0.05</v>
      </c>
      <c r="N1154" s="57" t="s">
        <v>259</v>
      </c>
      <c r="O1154" s="135" t="s">
        <v>260</v>
      </c>
      <c r="P1154" s="41" t="s">
        <v>372</v>
      </c>
    </row>
    <row r="1155" spans="1:16">
      <c r="A1155" s="44" t="s">
        <v>2242</v>
      </c>
      <c r="B1155" s="45" t="s">
        <v>2243</v>
      </c>
      <c r="C1155" s="46">
        <v>1</v>
      </c>
      <c r="D1155" s="59" t="s">
        <v>392</v>
      </c>
      <c r="E1155" s="60" t="s">
        <v>2242</v>
      </c>
      <c r="F1155" s="17">
        <v>245.83</v>
      </c>
      <c r="G1155" s="126">
        <f t="shared" si="179"/>
        <v>0.2</v>
      </c>
      <c r="H1155" s="61">
        <f t="shared" si="187"/>
        <v>196.66400000000002</v>
      </c>
      <c r="I1155" s="50"/>
      <c r="J1155" s="50"/>
      <c r="K1155" s="50"/>
      <c r="L1155" s="51">
        <v>6</v>
      </c>
      <c r="M1155" s="76">
        <v>0.05</v>
      </c>
      <c r="N1155" s="57" t="s">
        <v>259</v>
      </c>
      <c r="O1155" s="135" t="s">
        <v>260</v>
      </c>
      <c r="P1155" s="41" t="s">
        <v>372</v>
      </c>
    </row>
    <row r="1156" spans="1:16">
      <c r="A1156" s="44" t="s">
        <v>2244</v>
      </c>
      <c r="B1156" s="45" t="s">
        <v>2245</v>
      </c>
      <c r="C1156" s="46">
        <v>1</v>
      </c>
      <c r="D1156" s="59" t="s">
        <v>392</v>
      </c>
      <c r="E1156" s="60" t="s">
        <v>2244</v>
      </c>
      <c r="F1156" s="17">
        <v>479.17</v>
      </c>
      <c r="G1156" s="126">
        <f t="shared" si="179"/>
        <v>0.2</v>
      </c>
      <c r="H1156" s="61">
        <f t="shared" si="187"/>
        <v>383.33600000000001</v>
      </c>
      <c r="I1156" s="50"/>
      <c r="J1156" s="50"/>
      <c r="K1156" s="50"/>
      <c r="L1156" s="51">
        <v>6</v>
      </c>
      <c r="M1156" s="76">
        <v>0.05</v>
      </c>
      <c r="N1156" s="57" t="s">
        <v>259</v>
      </c>
      <c r="O1156" s="135" t="s">
        <v>260</v>
      </c>
      <c r="P1156" s="41" t="s">
        <v>372</v>
      </c>
    </row>
    <row r="1157" spans="1:16">
      <c r="A1157" s="44" t="s">
        <v>2246</v>
      </c>
      <c r="B1157" s="45" t="s">
        <v>2247</v>
      </c>
      <c r="C1157" s="46">
        <v>1</v>
      </c>
      <c r="D1157" s="59" t="s">
        <v>392</v>
      </c>
      <c r="E1157" s="60" t="s">
        <v>2246</v>
      </c>
      <c r="F1157" s="17">
        <v>262.5</v>
      </c>
      <c r="G1157" s="126">
        <f t="shared" si="179"/>
        <v>0.2</v>
      </c>
      <c r="H1157" s="61">
        <f t="shared" si="187"/>
        <v>210</v>
      </c>
      <c r="I1157" s="50"/>
      <c r="J1157" s="50"/>
      <c r="K1157" s="50"/>
      <c r="L1157" s="51" t="s">
        <v>23</v>
      </c>
      <c r="M1157" s="76" t="s">
        <v>23</v>
      </c>
      <c r="N1157" s="57" t="s">
        <v>259</v>
      </c>
      <c r="O1157" s="135" t="s">
        <v>260</v>
      </c>
      <c r="P1157" s="41" t="s">
        <v>372</v>
      </c>
    </row>
    <row r="1158" spans="1:16">
      <c r="A1158" s="44" t="s">
        <v>2248</v>
      </c>
      <c r="B1158" s="45" t="s">
        <v>2249</v>
      </c>
      <c r="C1158" s="46">
        <v>1</v>
      </c>
      <c r="D1158" s="59" t="s">
        <v>392</v>
      </c>
      <c r="E1158" s="60" t="s">
        <v>2248</v>
      </c>
      <c r="F1158" s="17">
        <v>320.83</v>
      </c>
      <c r="G1158" s="126">
        <f t="shared" si="179"/>
        <v>0.2</v>
      </c>
      <c r="H1158" s="61">
        <f t="shared" si="187"/>
        <v>256.66399999999999</v>
      </c>
      <c r="I1158" s="50"/>
      <c r="J1158" s="50"/>
      <c r="K1158" s="50"/>
      <c r="L1158" s="51" t="s">
        <v>23</v>
      </c>
      <c r="M1158" s="76" t="s">
        <v>23</v>
      </c>
      <c r="N1158" s="57" t="s">
        <v>259</v>
      </c>
      <c r="O1158" s="135" t="s">
        <v>260</v>
      </c>
      <c r="P1158" s="41" t="s">
        <v>372</v>
      </c>
    </row>
    <row r="1159" spans="1:16">
      <c r="A1159" s="44" t="s">
        <v>2250</v>
      </c>
      <c r="B1159" s="45" t="s">
        <v>2251</v>
      </c>
      <c r="C1159" s="46">
        <v>1</v>
      </c>
      <c r="D1159" s="59" t="s">
        <v>392</v>
      </c>
      <c r="E1159" s="60" t="s">
        <v>2250</v>
      </c>
      <c r="F1159" s="17">
        <v>425</v>
      </c>
      <c r="G1159" s="126">
        <f t="shared" si="179"/>
        <v>0.2</v>
      </c>
      <c r="H1159" s="61">
        <f t="shared" si="187"/>
        <v>340</v>
      </c>
      <c r="I1159" s="50"/>
      <c r="J1159" s="50"/>
      <c r="K1159" s="50"/>
      <c r="L1159" s="51" t="s">
        <v>23</v>
      </c>
      <c r="M1159" s="76" t="s">
        <v>23</v>
      </c>
      <c r="N1159" s="57" t="s">
        <v>259</v>
      </c>
      <c r="O1159" s="135" t="s">
        <v>260</v>
      </c>
      <c r="P1159" s="41" t="s">
        <v>372</v>
      </c>
    </row>
    <row r="1160" spans="1:16">
      <c r="A1160" s="44" t="s">
        <v>2252</v>
      </c>
      <c r="B1160" s="45" t="s">
        <v>2253</v>
      </c>
      <c r="C1160" s="46">
        <v>1</v>
      </c>
      <c r="D1160" s="59" t="s">
        <v>281</v>
      </c>
      <c r="E1160" s="60" t="s">
        <v>2252</v>
      </c>
      <c r="F1160" s="17">
        <v>50</v>
      </c>
      <c r="G1160" s="126">
        <f t="shared" si="179"/>
        <v>0.2</v>
      </c>
      <c r="H1160" s="61">
        <f t="shared" ref="H1160:H1161" si="188">F1160-(F1160*G1160)</f>
        <v>40</v>
      </c>
      <c r="I1160" s="50"/>
      <c r="J1160" s="50"/>
      <c r="K1160" s="50"/>
      <c r="L1160" s="51" t="s">
        <v>23</v>
      </c>
      <c r="M1160" s="76" t="s">
        <v>23</v>
      </c>
      <c r="N1160" s="57" t="s">
        <v>259</v>
      </c>
      <c r="O1160" s="135" t="s">
        <v>260</v>
      </c>
      <c r="P1160" s="41" t="s">
        <v>261</v>
      </c>
    </row>
    <row r="1161" spans="1:16">
      <c r="A1161" s="44" t="s">
        <v>2254</v>
      </c>
      <c r="B1161" s="45" t="s">
        <v>2255</v>
      </c>
      <c r="C1161" s="46">
        <v>1</v>
      </c>
      <c r="D1161" s="59" t="s">
        <v>2026</v>
      </c>
      <c r="E1161" s="60" t="s">
        <v>2254</v>
      </c>
      <c r="F1161" s="17">
        <v>79.989999999999995</v>
      </c>
      <c r="G1161" s="126">
        <f t="shared" ref="G1161:G1170" si="189">rv_20</f>
        <v>0.2</v>
      </c>
      <c r="H1161" s="61">
        <f t="shared" si="188"/>
        <v>63.991999999999997</v>
      </c>
      <c r="I1161" s="50"/>
      <c r="J1161" s="50"/>
      <c r="K1161" s="50"/>
      <c r="L1161" s="51" t="s">
        <v>23</v>
      </c>
      <c r="M1161" s="76">
        <v>0.1</v>
      </c>
      <c r="N1161" s="57" t="s">
        <v>259</v>
      </c>
      <c r="O1161" s="135" t="s">
        <v>260</v>
      </c>
      <c r="P1161" s="41" t="s">
        <v>261</v>
      </c>
    </row>
    <row r="1162" spans="1:16">
      <c r="A1162" s="44" t="s">
        <v>2256</v>
      </c>
      <c r="B1162" s="45" t="s">
        <v>2257</v>
      </c>
      <c r="C1162" s="46">
        <v>1</v>
      </c>
      <c r="D1162" s="59" t="s">
        <v>2258</v>
      </c>
      <c r="E1162" s="60" t="s">
        <v>2256</v>
      </c>
      <c r="F1162" s="17">
        <v>33.33</v>
      </c>
      <c r="G1162" s="126">
        <f t="shared" si="189"/>
        <v>0.2</v>
      </c>
      <c r="H1162" s="61">
        <f t="shared" ref="H1162:H1164" si="190">F1162-(F1162*G1162)</f>
        <v>26.663999999999998</v>
      </c>
      <c r="I1162" s="50"/>
      <c r="J1162" s="50"/>
      <c r="K1162" s="50"/>
      <c r="L1162" s="51" t="s">
        <v>23</v>
      </c>
      <c r="M1162" s="76">
        <v>0.12</v>
      </c>
      <c r="N1162" s="57" t="s">
        <v>259</v>
      </c>
      <c r="O1162" s="135" t="s">
        <v>260</v>
      </c>
      <c r="P1162" s="41" t="s">
        <v>261</v>
      </c>
    </row>
    <row r="1163" spans="1:16">
      <c r="A1163" s="44" t="s">
        <v>2259</v>
      </c>
      <c r="B1163" s="45" t="s">
        <v>2260</v>
      </c>
      <c r="C1163" s="46">
        <v>1</v>
      </c>
      <c r="D1163" s="59" t="s">
        <v>2258</v>
      </c>
      <c r="E1163" s="60" t="s">
        <v>2259</v>
      </c>
      <c r="F1163" s="17">
        <v>49.99</v>
      </c>
      <c r="G1163" s="126">
        <f t="shared" si="189"/>
        <v>0.2</v>
      </c>
      <c r="H1163" s="61">
        <f t="shared" si="190"/>
        <v>39.992000000000004</v>
      </c>
      <c r="I1163" s="50"/>
      <c r="J1163" s="50"/>
      <c r="K1163" s="50"/>
      <c r="L1163" s="51" t="s">
        <v>23</v>
      </c>
      <c r="M1163" s="76">
        <v>0.12</v>
      </c>
      <c r="N1163" s="57" t="s">
        <v>259</v>
      </c>
      <c r="O1163" s="135" t="s">
        <v>260</v>
      </c>
      <c r="P1163" s="41" t="s">
        <v>261</v>
      </c>
    </row>
    <row r="1164" spans="1:16">
      <c r="A1164" s="44" t="s">
        <v>2261</v>
      </c>
      <c r="B1164" s="45" t="s">
        <v>2262</v>
      </c>
      <c r="C1164" s="46">
        <v>1</v>
      </c>
      <c r="D1164" s="59" t="s">
        <v>2258</v>
      </c>
      <c r="E1164" s="60" t="s">
        <v>2261</v>
      </c>
      <c r="F1164" s="17">
        <v>33</v>
      </c>
      <c r="G1164" s="126">
        <f t="shared" si="189"/>
        <v>0.2</v>
      </c>
      <c r="H1164" s="61">
        <f t="shared" si="190"/>
        <v>26.4</v>
      </c>
      <c r="I1164" s="50"/>
      <c r="J1164" s="50"/>
      <c r="K1164" s="50"/>
      <c r="L1164" s="51" t="s">
        <v>23</v>
      </c>
      <c r="M1164" s="76">
        <v>0.12</v>
      </c>
      <c r="N1164" s="57" t="s">
        <v>259</v>
      </c>
      <c r="O1164" s="135" t="s">
        <v>260</v>
      </c>
      <c r="P1164" s="41" t="s">
        <v>261</v>
      </c>
    </row>
    <row r="1165" spans="1:16">
      <c r="A1165" s="44" t="s">
        <v>2263</v>
      </c>
      <c r="B1165" s="45" t="s">
        <v>2264</v>
      </c>
      <c r="C1165" s="46">
        <v>1</v>
      </c>
      <c r="D1165" s="59" t="s">
        <v>2258</v>
      </c>
      <c r="E1165" s="60" t="s">
        <v>2263</v>
      </c>
      <c r="F1165" s="17">
        <v>29.16</v>
      </c>
      <c r="G1165" s="126">
        <f t="shared" si="189"/>
        <v>0.2</v>
      </c>
      <c r="H1165" s="61">
        <f t="shared" ref="H1165" si="191">F1165-(F1165*G1165)</f>
        <v>23.327999999999999</v>
      </c>
      <c r="I1165" s="50"/>
      <c r="J1165" s="50"/>
      <c r="K1165" s="50"/>
      <c r="L1165" s="51" t="s">
        <v>23</v>
      </c>
      <c r="M1165" s="76">
        <v>0.02</v>
      </c>
      <c r="N1165" s="57" t="s">
        <v>259</v>
      </c>
      <c r="O1165" s="135" t="s">
        <v>260</v>
      </c>
      <c r="P1165" s="41" t="s">
        <v>261</v>
      </c>
    </row>
    <row r="1166" spans="1:16">
      <c r="A1166" s="44" t="s">
        <v>2265</v>
      </c>
      <c r="B1166" s="45" t="s">
        <v>2266</v>
      </c>
      <c r="C1166" s="46">
        <v>1</v>
      </c>
      <c r="D1166" s="59" t="s">
        <v>2258</v>
      </c>
      <c r="E1166" s="60" t="s">
        <v>2265</v>
      </c>
      <c r="F1166" s="17">
        <v>100</v>
      </c>
      <c r="G1166" s="126">
        <f t="shared" si="189"/>
        <v>0.2</v>
      </c>
      <c r="H1166" s="61">
        <f t="shared" ref="H1166" si="192">F1166-(F1166*G1166)</f>
        <v>80</v>
      </c>
      <c r="I1166" s="50"/>
      <c r="J1166" s="50"/>
      <c r="K1166" s="50"/>
      <c r="L1166" s="51" t="s">
        <v>23</v>
      </c>
      <c r="M1166" s="76">
        <v>0.02</v>
      </c>
      <c r="N1166" s="57" t="s">
        <v>259</v>
      </c>
      <c r="O1166" s="135" t="s">
        <v>260</v>
      </c>
      <c r="P1166" s="41" t="s">
        <v>261</v>
      </c>
    </row>
    <row r="1167" spans="1:16">
      <c r="A1167" s="44" t="s">
        <v>2267</v>
      </c>
      <c r="B1167" s="45" t="s">
        <v>2268</v>
      </c>
      <c r="C1167" s="46">
        <v>1</v>
      </c>
      <c r="D1167" s="59" t="s">
        <v>2258</v>
      </c>
      <c r="E1167" s="60" t="s">
        <v>2267</v>
      </c>
      <c r="F1167" s="17">
        <v>417</v>
      </c>
      <c r="G1167" s="126">
        <f>rv_10</f>
        <v>0.1</v>
      </c>
      <c r="H1167" s="61">
        <f t="shared" ref="H1167:H1169" si="193">F1167-(F1167*G1167)</f>
        <v>375.3</v>
      </c>
      <c r="I1167" s="50"/>
      <c r="J1167" s="50"/>
      <c r="K1167" s="50"/>
      <c r="L1167" s="51" t="s">
        <v>23</v>
      </c>
      <c r="M1167" s="76">
        <v>0.11</v>
      </c>
      <c r="N1167" s="57" t="s">
        <v>259</v>
      </c>
      <c r="O1167" s="135" t="s">
        <v>260</v>
      </c>
      <c r="P1167" s="41" t="s">
        <v>261</v>
      </c>
    </row>
    <row r="1168" spans="1:16">
      <c r="A1168" s="44" t="s">
        <v>2269</v>
      </c>
      <c r="B1168" s="45" t="s">
        <v>2270</v>
      </c>
      <c r="C1168" s="46">
        <v>1</v>
      </c>
      <c r="D1168" s="59" t="s">
        <v>2258</v>
      </c>
      <c r="E1168" s="60" t="s">
        <v>2269</v>
      </c>
      <c r="F1168" s="17">
        <v>667</v>
      </c>
      <c r="G1168" s="126">
        <f>rv_10</f>
        <v>0.1</v>
      </c>
      <c r="H1168" s="61">
        <f t="shared" si="193"/>
        <v>600.29999999999995</v>
      </c>
      <c r="I1168" s="50"/>
      <c r="J1168" s="50"/>
      <c r="K1168" s="50"/>
      <c r="L1168" s="51" t="s">
        <v>23</v>
      </c>
      <c r="M1168" s="76">
        <v>0.21</v>
      </c>
      <c r="N1168" s="57" t="s">
        <v>259</v>
      </c>
      <c r="O1168" s="135" t="s">
        <v>260</v>
      </c>
      <c r="P1168" s="41" t="s">
        <v>261</v>
      </c>
    </row>
    <row r="1169" spans="1:16">
      <c r="A1169" s="44" t="s">
        <v>2271</v>
      </c>
      <c r="B1169" s="45" t="s">
        <v>2272</v>
      </c>
      <c r="C1169" s="46">
        <v>1</v>
      </c>
      <c r="D1169" s="59" t="s">
        <v>2258</v>
      </c>
      <c r="E1169" s="60" t="s">
        <v>2271</v>
      </c>
      <c r="F1169" s="17">
        <v>25</v>
      </c>
      <c r="G1169" s="126">
        <f t="shared" si="189"/>
        <v>0.2</v>
      </c>
      <c r="H1169" s="61">
        <f t="shared" si="193"/>
        <v>20</v>
      </c>
      <c r="I1169" s="50"/>
      <c r="J1169" s="50"/>
      <c r="K1169" s="50"/>
      <c r="L1169" s="51" t="s">
        <v>23</v>
      </c>
      <c r="M1169" s="76" t="s">
        <v>23</v>
      </c>
      <c r="N1169" s="57" t="s">
        <v>259</v>
      </c>
      <c r="O1169" s="135" t="s">
        <v>260</v>
      </c>
      <c r="P1169" s="41" t="s">
        <v>261</v>
      </c>
    </row>
    <row r="1170" spans="1:16">
      <c r="A1170" s="44" t="s">
        <v>2273</v>
      </c>
      <c r="B1170" s="45" t="s">
        <v>2274</v>
      </c>
      <c r="C1170" s="46">
        <v>1</v>
      </c>
      <c r="D1170" s="59" t="s">
        <v>2258</v>
      </c>
      <c r="E1170" s="60" t="s">
        <v>2273</v>
      </c>
      <c r="F1170" s="17">
        <v>25</v>
      </c>
      <c r="G1170" s="126">
        <f t="shared" si="189"/>
        <v>0.2</v>
      </c>
      <c r="H1170" s="61">
        <f t="shared" ref="H1170" si="194">F1170-(F1170*G1170)</f>
        <v>20</v>
      </c>
      <c r="I1170" s="50"/>
      <c r="J1170" s="50"/>
      <c r="K1170" s="50"/>
      <c r="L1170" s="51" t="s">
        <v>23</v>
      </c>
      <c r="M1170" s="76" t="s">
        <v>23</v>
      </c>
      <c r="N1170" s="57" t="s">
        <v>259</v>
      </c>
      <c r="O1170" s="135" t="s">
        <v>260</v>
      </c>
      <c r="P1170" s="41" t="s">
        <v>261</v>
      </c>
    </row>
    <row r="1171" spans="1:16">
      <c r="A1171" s="44" t="s">
        <v>2275</v>
      </c>
      <c r="B1171" s="45" t="s">
        <v>2276</v>
      </c>
      <c r="C1171" s="46">
        <v>1</v>
      </c>
      <c r="D1171" s="59" t="s">
        <v>315</v>
      </c>
      <c r="E1171" s="60" t="s">
        <v>2275</v>
      </c>
      <c r="F1171" s="17">
        <v>29.17</v>
      </c>
      <c r="G1171" s="126">
        <f t="shared" ref="G1171:G1173" si="195">rv_20</f>
        <v>0.2</v>
      </c>
      <c r="H1171" s="61">
        <f t="shared" ref="H1171" si="196">F1171-(F1171*G1171)</f>
        <v>23.336000000000002</v>
      </c>
      <c r="I1171" s="50"/>
      <c r="J1171" s="50"/>
      <c r="K1171" s="50"/>
      <c r="L1171" s="51" t="s">
        <v>23</v>
      </c>
      <c r="M1171" s="76">
        <v>0.02</v>
      </c>
      <c r="N1171" s="57" t="s">
        <v>259</v>
      </c>
      <c r="O1171" s="135" t="s">
        <v>260</v>
      </c>
      <c r="P1171" s="41" t="s">
        <v>261</v>
      </c>
    </row>
    <row r="1172" spans="1:16">
      <c r="A1172" s="44" t="s">
        <v>2277</v>
      </c>
      <c r="B1172" s="45" t="s">
        <v>2536</v>
      </c>
      <c r="C1172" s="46">
        <v>1</v>
      </c>
      <c r="D1172" s="59" t="s">
        <v>315</v>
      </c>
      <c r="E1172" s="60" t="s">
        <v>2277</v>
      </c>
      <c r="F1172" s="17">
        <v>49.99</v>
      </c>
      <c r="G1172" s="126">
        <f t="shared" si="195"/>
        <v>0.2</v>
      </c>
      <c r="H1172" s="61">
        <f t="shared" ref="H1172" si="197">F1172-(F1172*G1172)</f>
        <v>39.992000000000004</v>
      </c>
      <c r="I1172" s="50"/>
      <c r="J1172" s="50"/>
      <c r="K1172" s="50"/>
      <c r="L1172" s="51" t="s">
        <v>23</v>
      </c>
      <c r="M1172" s="76">
        <v>0.02</v>
      </c>
      <c r="N1172" s="57" t="s">
        <v>259</v>
      </c>
      <c r="O1172" s="135" t="s">
        <v>260</v>
      </c>
      <c r="P1172" s="41" t="s">
        <v>261</v>
      </c>
    </row>
    <row r="1173" spans="1:16">
      <c r="A1173" s="44" t="s">
        <v>2278</v>
      </c>
      <c r="B1173" s="45" t="s">
        <v>2537</v>
      </c>
      <c r="C1173" s="46">
        <v>1</v>
      </c>
      <c r="D1173" s="59" t="s">
        <v>315</v>
      </c>
      <c r="E1173" s="60" t="s">
        <v>2278</v>
      </c>
      <c r="F1173" s="17">
        <v>49.99</v>
      </c>
      <c r="G1173" s="126">
        <f t="shared" si="195"/>
        <v>0.2</v>
      </c>
      <c r="H1173" s="61">
        <f t="shared" ref="H1173" si="198">F1173-(F1173*G1173)</f>
        <v>39.992000000000004</v>
      </c>
      <c r="I1173" s="50"/>
      <c r="J1173" s="50"/>
      <c r="K1173" s="50"/>
      <c r="L1173" s="51" t="s">
        <v>23</v>
      </c>
      <c r="M1173" s="76">
        <v>0.02</v>
      </c>
      <c r="N1173" s="57" t="s">
        <v>259</v>
      </c>
      <c r="O1173" s="135" t="s">
        <v>260</v>
      </c>
      <c r="P1173" s="41" t="s">
        <v>261</v>
      </c>
    </row>
    <row r="1174" spans="1:16">
      <c r="A1174" s="44" t="s">
        <v>2279</v>
      </c>
      <c r="B1174" s="45" t="s">
        <v>2280</v>
      </c>
      <c r="C1174" s="46">
        <v>1</v>
      </c>
      <c r="D1174" s="59" t="s">
        <v>1677</v>
      </c>
      <c r="E1174" s="60" t="s">
        <v>2279</v>
      </c>
      <c r="F1174" s="17">
        <v>69.989999999999995</v>
      </c>
      <c r="G1174" s="126">
        <f>rv_10</f>
        <v>0.1</v>
      </c>
      <c r="H1174" s="61">
        <f t="shared" ref="H1174:H1175" si="199">F1174-(F1174*G1174)</f>
        <v>62.990999999999993</v>
      </c>
      <c r="I1174" s="50"/>
      <c r="J1174" s="50"/>
      <c r="K1174" s="50"/>
      <c r="L1174" s="51" t="s">
        <v>23</v>
      </c>
      <c r="M1174" s="76">
        <v>0.05</v>
      </c>
      <c r="N1174" s="57" t="s">
        <v>259</v>
      </c>
      <c r="O1174" s="135" t="s">
        <v>260</v>
      </c>
      <c r="P1174" s="41" t="s">
        <v>261</v>
      </c>
    </row>
    <row r="1175" spans="1:16">
      <c r="A1175" s="44" t="s">
        <v>2281</v>
      </c>
      <c r="B1175" s="45" t="s">
        <v>2282</v>
      </c>
      <c r="C1175" s="46">
        <v>1</v>
      </c>
      <c r="D1175" s="59" t="s">
        <v>21</v>
      </c>
      <c r="E1175" s="60" t="s">
        <v>2281</v>
      </c>
      <c r="F1175" s="17">
        <v>45.83</v>
      </c>
      <c r="G1175" s="126">
        <f t="shared" ref="G1175:G1183" si="200">rv_apple_acc_ipad</f>
        <v>0.1</v>
      </c>
      <c r="H1175" s="61">
        <f t="shared" si="199"/>
        <v>41.247</v>
      </c>
      <c r="I1175" s="50"/>
      <c r="J1175" s="50"/>
      <c r="K1175" s="50"/>
      <c r="L1175" s="51" t="s">
        <v>23</v>
      </c>
      <c r="M1175" s="76" t="s">
        <v>23</v>
      </c>
      <c r="N1175" s="57" t="s">
        <v>259</v>
      </c>
      <c r="O1175" s="135" t="s">
        <v>260</v>
      </c>
      <c r="P1175" s="41" t="s">
        <v>261</v>
      </c>
    </row>
    <row r="1176" spans="1:16">
      <c r="A1176" s="44" t="s">
        <v>2283</v>
      </c>
      <c r="B1176" s="45" t="s">
        <v>2284</v>
      </c>
      <c r="C1176" s="46">
        <v>1</v>
      </c>
      <c r="D1176" s="59" t="s">
        <v>21</v>
      </c>
      <c r="E1176" s="60" t="s">
        <v>2283</v>
      </c>
      <c r="F1176" s="17">
        <v>45.83</v>
      </c>
      <c r="G1176" s="126">
        <f t="shared" si="200"/>
        <v>0.1</v>
      </c>
      <c r="H1176" s="61">
        <f t="shared" ref="H1176:H1184" si="201">F1176-(F1176*G1176)</f>
        <v>41.247</v>
      </c>
      <c r="I1176" s="50"/>
      <c r="J1176" s="50"/>
      <c r="K1176" s="50"/>
      <c r="L1176" s="51" t="s">
        <v>23</v>
      </c>
      <c r="M1176" s="76" t="s">
        <v>23</v>
      </c>
      <c r="N1176" s="57" t="s">
        <v>259</v>
      </c>
      <c r="O1176" s="135" t="s">
        <v>260</v>
      </c>
      <c r="P1176" s="41" t="s">
        <v>261</v>
      </c>
    </row>
    <row r="1177" spans="1:16">
      <c r="A1177" s="44" t="s">
        <v>2285</v>
      </c>
      <c r="B1177" s="45" t="s">
        <v>2286</v>
      </c>
      <c r="C1177" s="46">
        <v>1</v>
      </c>
      <c r="D1177" s="59" t="s">
        <v>21</v>
      </c>
      <c r="E1177" s="60" t="s">
        <v>2285</v>
      </c>
      <c r="F1177" s="17">
        <v>45.83</v>
      </c>
      <c r="G1177" s="126">
        <f t="shared" si="200"/>
        <v>0.1</v>
      </c>
      <c r="H1177" s="61">
        <f t="shared" si="201"/>
        <v>41.247</v>
      </c>
      <c r="I1177" s="50"/>
      <c r="J1177" s="50"/>
      <c r="K1177" s="50"/>
      <c r="L1177" s="51" t="s">
        <v>23</v>
      </c>
      <c r="M1177" s="76" t="s">
        <v>23</v>
      </c>
      <c r="N1177" s="57" t="s">
        <v>259</v>
      </c>
      <c r="O1177" s="135" t="s">
        <v>260</v>
      </c>
      <c r="P1177" s="41" t="s">
        <v>261</v>
      </c>
    </row>
    <row r="1178" spans="1:16">
      <c r="A1178" s="44" t="s">
        <v>2287</v>
      </c>
      <c r="B1178" s="45" t="s">
        <v>2288</v>
      </c>
      <c r="C1178" s="46">
        <v>1</v>
      </c>
      <c r="D1178" s="59" t="s">
        <v>21</v>
      </c>
      <c r="E1178" s="60" t="s">
        <v>2287</v>
      </c>
      <c r="F1178" s="17">
        <v>45.83</v>
      </c>
      <c r="G1178" s="126">
        <f t="shared" si="200"/>
        <v>0.1</v>
      </c>
      <c r="H1178" s="61">
        <f t="shared" si="201"/>
        <v>41.247</v>
      </c>
      <c r="I1178" s="50"/>
      <c r="J1178" s="50"/>
      <c r="K1178" s="50"/>
      <c r="L1178" s="51" t="s">
        <v>23</v>
      </c>
      <c r="M1178" s="76" t="s">
        <v>23</v>
      </c>
      <c r="N1178" s="57" t="s">
        <v>259</v>
      </c>
      <c r="O1178" s="135" t="s">
        <v>260</v>
      </c>
      <c r="P1178" s="41" t="s">
        <v>261</v>
      </c>
    </row>
    <row r="1179" spans="1:16">
      <c r="A1179" s="44" t="s">
        <v>2289</v>
      </c>
      <c r="B1179" s="45" t="s">
        <v>2290</v>
      </c>
      <c r="C1179" s="46">
        <v>1</v>
      </c>
      <c r="D1179" s="59" t="s">
        <v>21</v>
      </c>
      <c r="E1179" s="60" t="s">
        <v>2289</v>
      </c>
      <c r="F1179" s="17">
        <v>37.5</v>
      </c>
      <c r="G1179" s="126">
        <f t="shared" si="200"/>
        <v>0.1</v>
      </c>
      <c r="H1179" s="61">
        <f t="shared" si="201"/>
        <v>33.75</v>
      </c>
      <c r="I1179" s="50"/>
      <c r="J1179" s="50"/>
      <c r="K1179" s="50"/>
      <c r="L1179" s="51" t="s">
        <v>23</v>
      </c>
      <c r="M1179" s="76" t="s">
        <v>23</v>
      </c>
      <c r="N1179" s="57" t="s">
        <v>259</v>
      </c>
      <c r="O1179" s="135" t="s">
        <v>260</v>
      </c>
      <c r="P1179" s="41" t="s">
        <v>261</v>
      </c>
    </row>
    <row r="1180" spans="1:16">
      <c r="A1180" s="44" t="s">
        <v>2291</v>
      </c>
      <c r="B1180" s="45" t="s">
        <v>2292</v>
      </c>
      <c r="C1180" s="46">
        <v>1</v>
      </c>
      <c r="D1180" s="59" t="s">
        <v>21</v>
      </c>
      <c r="E1180" s="60" t="s">
        <v>2291</v>
      </c>
      <c r="F1180" s="17">
        <v>37.5</v>
      </c>
      <c r="G1180" s="126">
        <f t="shared" si="200"/>
        <v>0.1</v>
      </c>
      <c r="H1180" s="61">
        <f t="shared" si="201"/>
        <v>33.75</v>
      </c>
      <c r="I1180" s="50"/>
      <c r="J1180" s="50"/>
      <c r="K1180" s="50"/>
      <c r="L1180" s="51" t="s">
        <v>23</v>
      </c>
      <c r="M1180" s="76" t="s">
        <v>23</v>
      </c>
      <c r="N1180" s="57" t="s">
        <v>259</v>
      </c>
      <c r="O1180" s="135" t="s">
        <v>260</v>
      </c>
      <c r="P1180" s="41" t="s">
        <v>261</v>
      </c>
    </row>
    <row r="1181" spans="1:16">
      <c r="A1181" s="44" t="s">
        <v>2293</v>
      </c>
      <c r="B1181" s="45" t="s">
        <v>2294</v>
      </c>
      <c r="C1181" s="46">
        <v>1</v>
      </c>
      <c r="D1181" s="59" t="s">
        <v>21</v>
      </c>
      <c r="E1181" s="60" t="s">
        <v>2293</v>
      </c>
      <c r="F1181" s="17">
        <v>37.5</v>
      </c>
      <c r="G1181" s="126">
        <f t="shared" si="200"/>
        <v>0.1</v>
      </c>
      <c r="H1181" s="61">
        <f t="shared" si="201"/>
        <v>33.75</v>
      </c>
      <c r="I1181" s="50"/>
      <c r="J1181" s="50"/>
      <c r="K1181" s="50"/>
      <c r="L1181" s="51" t="s">
        <v>23</v>
      </c>
      <c r="M1181" s="76" t="s">
        <v>23</v>
      </c>
      <c r="N1181" s="57" t="s">
        <v>259</v>
      </c>
      <c r="O1181" s="135" t="s">
        <v>260</v>
      </c>
      <c r="P1181" s="41" t="s">
        <v>261</v>
      </c>
    </row>
    <row r="1182" spans="1:16">
      <c r="A1182" s="44" t="s">
        <v>2295</v>
      </c>
      <c r="B1182" s="45" t="s">
        <v>2296</v>
      </c>
      <c r="C1182" s="46">
        <v>1</v>
      </c>
      <c r="D1182" s="59" t="s">
        <v>21</v>
      </c>
      <c r="E1182" s="60" t="s">
        <v>2295</v>
      </c>
      <c r="F1182" s="17">
        <v>37.5</v>
      </c>
      <c r="G1182" s="126">
        <f t="shared" si="200"/>
        <v>0.1</v>
      </c>
      <c r="H1182" s="61">
        <f t="shared" si="201"/>
        <v>33.75</v>
      </c>
      <c r="I1182" s="50"/>
      <c r="J1182" s="50"/>
      <c r="K1182" s="50"/>
      <c r="L1182" s="51" t="s">
        <v>23</v>
      </c>
      <c r="M1182" s="76" t="s">
        <v>23</v>
      </c>
      <c r="N1182" s="57" t="s">
        <v>259</v>
      </c>
      <c r="O1182" s="135" t="s">
        <v>260</v>
      </c>
      <c r="P1182" s="41" t="s">
        <v>261</v>
      </c>
    </row>
    <row r="1183" spans="1:16">
      <c r="A1183" s="44" t="s">
        <v>2297</v>
      </c>
      <c r="B1183" s="45" t="s">
        <v>2298</v>
      </c>
      <c r="C1183" s="46">
        <v>1</v>
      </c>
      <c r="D1183" s="59" t="s">
        <v>21</v>
      </c>
      <c r="E1183" s="60" t="s">
        <v>2297</v>
      </c>
      <c r="F1183" s="17">
        <v>99.17</v>
      </c>
      <c r="G1183" s="126">
        <f t="shared" si="200"/>
        <v>0.1</v>
      </c>
      <c r="H1183" s="61">
        <f t="shared" si="201"/>
        <v>89.253</v>
      </c>
      <c r="I1183" s="50"/>
      <c r="J1183" s="50"/>
      <c r="K1183" s="50"/>
      <c r="L1183" s="51" t="s">
        <v>23</v>
      </c>
      <c r="M1183" s="76" t="s">
        <v>23</v>
      </c>
      <c r="N1183" s="57" t="s">
        <v>259</v>
      </c>
      <c r="O1183" s="135" t="s">
        <v>260</v>
      </c>
      <c r="P1183" s="41" t="s">
        <v>261</v>
      </c>
    </row>
    <row r="1184" spans="1:16">
      <c r="A1184" s="44" t="s">
        <v>2299</v>
      </c>
      <c r="B1184" s="45" t="s">
        <v>2300</v>
      </c>
      <c r="C1184" s="46">
        <v>1</v>
      </c>
      <c r="D1184" s="59" t="s">
        <v>2301</v>
      </c>
      <c r="E1184" s="60" t="s">
        <v>2299</v>
      </c>
      <c r="F1184" s="17">
        <v>116.63</v>
      </c>
      <c r="G1184" s="126">
        <f t="shared" ref="G1184:G1199" si="202">rv_20</f>
        <v>0.2</v>
      </c>
      <c r="H1184" s="61">
        <f t="shared" si="201"/>
        <v>93.304000000000002</v>
      </c>
      <c r="I1184" s="50"/>
      <c r="J1184" s="50"/>
      <c r="K1184" s="50"/>
      <c r="L1184" s="51" t="s">
        <v>23</v>
      </c>
      <c r="M1184" s="76" t="s">
        <v>23</v>
      </c>
      <c r="N1184" s="57" t="s">
        <v>259</v>
      </c>
      <c r="O1184" s="135" t="s">
        <v>260</v>
      </c>
      <c r="P1184" s="41" t="s">
        <v>261</v>
      </c>
    </row>
    <row r="1185" spans="1:16">
      <c r="A1185" s="44">
        <v>401302090</v>
      </c>
      <c r="B1185" s="45" t="s">
        <v>2302</v>
      </c>
      <c r="C1185" s="46">
        <v>1</v>
      </c>
      <c r="D1185" s="59" t="s">
        <v>2301</v>
      </c>
      <c r="E1185" s="60">
        <v>401302090</v>
      </c>
      <c r="F1185" s="17">
        <v>58.29</v>
      </c>
      <c r="G1185" s="126">
        <f t="shared" si="202"/>
        <v>0.2</v>
      </c>
      <c r="H1185" s="61">
        <f t="shared" ref="H1185" si="203">F1185-(F1185*G1185)</f>
        <v>46.631999999999998</v>
      </c>
      <c r="I1185" s="50"/>
      <c r="J1185" s="50"/>
      <c r="K1185" s="50"/>
      <c r="L1185" s="51" t="s">
        <v>23</v>
      </c>
      <c r="M1185" s="76">
        <v>0.1</v>
      </c>
      <c r="N1185" s="57" t="s">
        <v>259</v>
      </c>
      <c r="O1185" s="135" t="s">
        <v>260</v>
      </c>
      <c r="P1185" s="41" t="s">
        <v>261</v>
      </c>
    </row>
    <row r="1186" spans="1:16">
      <c r="A1186" s="44">
        <v>103302319</v>
      </c>
      <c r="B1186" s="45" t="s">
        <v>2303</v>
      </c>
      <c r="C1186" s="46">
        <v>1</v>
      </c>
      <c r="D1186" s="59" t="s">
        <v>1646</v>
      </c>
      <c r="E1186" s="60">
        <v>103302319</v>
      </c>
      <c r="F1186" s="17">
        <v>91.66</v>
      </c>
      <c r="G1186" s="126">
        <f t="shared" si="202"/>
        <v>0.2</v>
      </c>
      <c r="H1186" s="61">
        <f t="shared" ref="H1186" si="204">F1186-(F1186*G1186)</f>
        <v>73.328000000000003</v>
      </c>
      <c r="I1186" s="50"/>
      <c r="J1186" s="50"/>
      <c r="K1186" s="50"/>
      <c r="L1186" s="51" t="s">
        <v>23</v>
      </c>
      <c r="M1186" s="76">
        <v>0.1</v>
      </c>
      <c r="N1186" s="57" t="s">
        <v>259</v>
      </c>
      <c r="O1186" s="135" t="s">
        <v>260</v>
      </c>
      <c r="P1186" s="41" t="s">
        <v>261</v>
      </c>
    </row>
    <row r="1187" spans="1:16">
      <c r="A1187" s="44">
        <v>103302310</v>
      </c>
      <c r="B1187" s="45" t="s">
        <v>2304</v>
      </c>
      <c r="C1187" s="46">
        <v>1</v>
      </c>
      <c r="D1187" s="59" t="s">
        <v>1646</v>
      </c>
      <c r="E1187" s="60">
        <v>103302310</v>
      </c>
      <c r="F1187" s="17">
        <v>83.33</v>
      </c>
      <c r="G1187" s="126">
        <f t="shared" si="202"/>
        <v>0.2</v>
      </c>
      <c r="H1187" s="61">
        <f t="shared" ref="H1187" si="205">F1187-(F1187*G1187)</f>
        <v>66.664000000000001</v>
      </c>
      <c r="I1187" s="50"/>
      <c r="J1187" s="50"/>
      <c r="K1187" s="50"/>
      <c r="L1187" s="51" t="s">
        <v>23</v>
      </c>
      <c r="M1187" s="76">
        <v>0.1</v>
      </c>
      <c r="N1187" s="57" t="s">
        <v>259</v>
      </c>
      <c r="O1187" s="135" t="s">
        <v>260</v>
      </c>
      <c r="P1187" s="41" t="s">
        <v>261</v>
      </c>
    </row>
    <row r="1188" spans="1:16">
      <c r="A1188" s="44">
        <v>103201323</v>
      </c>
      <c r="B1188" s="45" t="s">
        <v>2305</v>
      </c>
      <c r="C1188" s="46">
        <v>1</v>
      </c>
      <c r="D1188" s="59" t="s">
        <v>1646</v>
      </c>
      <c r="E1188" s="60">
        <v>103201323</v>
      </c>
      <c r="F1188" s="17">
        <v>49.99</v>
      </c>
      <c r="G1188" s="126">
        <f t="shared" si="202"/>
        <v>0.2</v>
      </c>
      <c r="H1188" s="61">
        <f t="shared" ref="H1188" si="206">F1188-(F1188*G1188)</f>
        <v>39.992000000000004</v>
      </c>
      <c r="I1188" s="50"/>
      <c r="J1188" s="50"/>
      <c r="K1188" s="50"/>
      <c r="L1188" s="51" t="s">
        <v>23</v>
      </c>
      <c r="M1188" s="76">
        <v>0.1</v>
      </c>
      <c r="N1188" s="57" t="s">
        <v>259</v>
      </c>
      <c r="O1188" s="135" t="s">
        <v>260</v>
      </c>
      <c r="P1188" s="41" t="s">
        <v>261</v>
      </c>
    </row>
    <row r="1189" spans="1:16">
      <c r="A1189" s="44">
        <v>103202283</v>
      </c>
      <c r="B1189" s="45" t="s">
        <v>2306</v>
      </c>
      <c r="C1189" s="46">
        <v>1</v>
      </c>
      <c r="D1189" s="59" t="s">
        <v>1646</v>
      </c>
      <c r="E1189" s="60">
        <v>103202283</v>
      </c>
      <c r="F1189" s="17">
        <v>66.66</v>
      </c>
      <c r="G1189" s="126">
        <f t="shared" si="202"/>
        <v>0.2</v>
      </c>
      <c r="H1189" s="61">
        <f t="shared" ref="H1189" si="207">F1189-(F1189*G1189)</f>
        <v>53.327999999999996</v>
      </c>
      <c r="I1189" s="50"/>
      <c r="J1189" s="50"/>
      <c r="K1189" s="50"/>
      <c r="L1189" s="51" t="s">
        <v>23</v>
      </c>
      <c r="M1189" s="76">
        <v>0.1</v>
      </c>
      <c r="N1189" s="57" t="s">
        <v>259</v>
      </c>
      <c r="O1189" s="135" t="s">
        <v>260</v>
      </c>
      <c r="P1189" s="41" t="s">
        <v>261</v>
      </c>
    </row>
    <row r="1190" spans="1:16">
      <c r="A1190" s="44" t="s">
        <v>2307</v>
      </c>
      <c r="B1190" s="45" t="s">
        <v>2308</v>
      </c>
      <c r="C1190" s="46">
        <v>1</v>
      </c>
      <c r="D1190" s="59" t="s">
        <v>334</v>
      </c>
      <c r="E1190" s="60" t="s">
        <v>2307</v>
      </c>
      <c r="F1190" s="17">
        <v>24.96</v>
      </c>
      <c r="G1190" s="126">
        <f t="shared" si="202"/>
        <v>0.2</v>
      </c>
      <c r="H1190" s="61">
        <f t="shared" ref="H1190" si="208">F1190-(F1190*G1190)</f>
        <v>19.968</v>
      </c>
      <c r="I1190" s="50"/>
      <c r="J1190" s="50"/>
      <c r="K1190" s="50"/>
      <c r="L1190" s="51" t="s">
        <v>23</v>
      </c>
      <c r="M1190" s="76" t="s">
        <v>23</v>
      </c>
      <c r="N1190" s="57" t="s">
        <v>259</v>
      </c>
      <c r="O1190" s="135" t="s">
        <v>260</v>
      </c>
      <c r="P1190" s="41" t="s">
        <v>261</v>
      </c>
    </row>
    <row r="1191" spans="1:16">
      <c r="A1191" s="44" t="s">
        <v>2309</v>
      </c>
      <c r="B1191" s="45" t="s">
        <v>2310</v>
      </c>
      <c r="C1191" s="46">
        <v>1</v>
      </c>
      <c r="D1191" s="59" t="s">
        <v>334</v>
      </c>
      <c r="E1191" s="60" t="s">
        <v>2309</v>
      </c>
      <c r="F1191" s="17">
        <v>20.79</v>
      </c>
      <c r="G1191" s="126">
        <f t="shared" si="202"/>
        <v>0.2</v>
      </c>
      <c r="H1191" s="61">
        <f t="shared" ref="H1191" si="209">F1191-(F1191*G1191)</f>
        <v>16.631999999999998</v>
      </c>
      <c r="I1191" s="50"/>
      <c r="J1191" s="50"/>
      <c r="K1191" s="50"/>
      <c r="L1191" s="51" t="s">
        <v>23</v>
      </c>
      <c r="M1191" s="76" t="s">
        <v>23</v>
      </c>
      <c r="N1191" s="57" t="s">
        <v>259</v>
      </c>
      <c r="O1191" s="135" t="s">
        <v>260</v>
      </c>
      <c r="P1191" s="41" t="s">
        <v>261</v>
      </c>
    </row>
    <row r="1192" spans="1:16">
      <c r="A1192" s="44" t="s">
        <v>2311</v>
      </c>
      <c r="B1192" s="45" t="s">
        <v>2312</v>
      </c>
      <c r="C1192" s="46">
        <v>1</v>
      </c>
      <c r="D1192" s="59" t="s">
        <v>334</v>
      </c>
      <c r="E1192" s="60" t="s">
        <v>2311</v>
      </c>
      <c r="F1192" s="17">
        <v>20.79</v>
      </c>
      <c r="G1192" s="126">
        <f t="shared" si="202"/>
        <v>0.2</v>
      </c>
      <c r="H1192" s="61">
        <f t="shared" ref="H1192" si="210">F1192-(F1192*G1192)</f>
        <v>16.631999999999998</v>
      </c>
      <c r="I1192" s="50"/>
      <c r="J1192" s="50"/>
      <c r="K1192" s="50"/>
      <c r="L1192" s="51" t="s">
        <v>23</v>
      </c>
      <c r="M1192" s="76" t="s">
        <v>23</v>
      </c>
      <c r="N1192" s="57" t="s">
        <v>259</v>
      </c>
      <c r="O1192" s="135" t="s">
        <v>260</v>
      </c>
      <c r="P1192" s="41" t="s">
        <v>261</v>
      </c>
    </row>
    <row r="1193" spans="1:16">
      <c r="A1193" s="44" t="s">
        <v>2313</v>
      </c>
      <c r="B1193" s="45" t="s">
        <v>2314</v>
      </c>
      <c r="C1193" s="46">
        <v>1</v>
      </c>
      <c r="D1193" s="59" t="s">
        <v>334</v>
      </c>
      <c r="E1193" s="60" t="s">
        <v>2313</v>
      </c>
      <c r="F1193" s="17">
        <v>24.95</v>
      </c>
      <c r="G1193" s="126">
        <f t="shared" si="202"/>
        <v>0.2</v>
      </c>
      <c r="H1193" s="61">
        <f t="shared" ref="H1193" si="211">F1193-(F1193*G1193)</f>
        <v>19.96</v>
      </c>
      <c r="I1193" s="50"/>
      <c r="J1193" s="50"/>
      <c r="K1193" s="50"/>
      <c r="L1193" s="51" t="s">
        <v>23</v>
      </c>
      <c r="M1193" s="76" t="s">
        <v>23</v>
      </c>
      <c r="N1193" s="57" t="s">
        <v>259</v>
      </c>
      <c r="O1193" s="135" t="s">
        <v>260</v>
      </c>
      <c r="P1193" s="41" t="s">
        <v>261</v>
      </c>
    </row>
    <row r="1194" spans="1:16">
      <c r="A1194" s="44" t="s">
        <v>2315</v>
      </c>
      <c r="B1194" s="45" t="s">
        <v>2316</v>
      </c>
      <c r="C1194" s="46">
        <v>1</v>
      </c>
      <c r="D1194" s="59" t="s">
        <v>334</v>
      </c>
      <c r="E1194" s="60" t="s">
        <v>2315</v>
      </c>
      <c r="F1194" s="17">
        <v>24.95</v>
      </c>
      <c r="G1194" s="126">
        <f t="shared" si="202"/>
        <v>0.2</v>
      </c>
      <c r="H1194" s="61">
        <f t="shared" ref="H1194" si="212">F1194-(F1194*G1194)</f>
        <v>19.96</v>
      </c>
      <c r="I1194" s="50"/>
      <c r="J1194" s="50"/>
      <c r="K1194" s="50"/>
      <c r="L1194" s="51" t="s">
        <v>23</v>
      </c>
      <c r="M1194" s="76" t="s">
        <v>23</v>
      </c>
      <c r="N1194" s="57" t="s">
        <v>259</v>
      </c>
      <c r="O1194" s="135" t="s">
        <v>260</v>
      </c>
      <c r="P1194" s="41" t="s">
        <v>261</v>
      </c>
    </row>
    <row r="1195" spans="1:16">
      <c r="A1195" s="44" t="s">
        <v>2538</v>
      </c>
      <c r="B1195" s="45" t="s">
        <v>2539</v>
      </c>
      <c r="C1195" s="46">
        <v>1</v>
      </c>
      <c r="D1195" s="59" t="s">
        <v>284</v>
      </c>
      <c r="E1195" s="60" t="s">
        <v>2538</v>
      </c>
      <c r="F1195" s="17">
        <v>58</v>
      </c>
      <c r="G1195" s="126">
        <f t="shared" si="202"/>
        <v>0.2</v>
      </c>
      <c r="H1195" s="61">
        <f t="shared" ref="H1195" si="213">F1195-(F1195*G1195)</f>
        <v>46.4</v>
      </c>
      <c r="I1195" s="50"/>
      <c r="J1195" s="50"/>
      <c r="K1195" s="50"/>
      <c r="L1195" s="51" t="s">
        <v>23</v>
      </c>
      <c r="M1195" s="76" t="s">
        <v>23</v>
      </c>
      <c r="N1195" s="57" t="s">
        <v>259</v>
      </c>
      <c r="O1195" s="135" t="s">
        <v>260</v>
      </c>
      <c r="P1195" s="41" t="s">
        <v>261</v>
      </c>
    </row>
    <row r="1196" spans="1:16">
      <c r="A1196" s="44" t="s">
        <v>2540</v>
      </c>
      <c r="B1196" s="45" t="s">
        <v>2541</v>
      </c>
      <c r="C1196" s="46">
        <v>1</v>
      </c>
      <c r="D1196" s="59" t="s">
        <v>284</v>
      </c>
      <c r="E1196" s="60" t="s">
        <v>2540</v>
      </c>
      <c r="F1196" s="17">
        <v>62</v>
      </c>
      <c r="G1196" s="126">
        <f t="shared" si="202"/>
        <v>0.2</v>
      </c>
      <c r="H1196" s="61">
        <f t="shared" ref="H1196" si="214">F1196-(F1196*G1196)</f>
        <v>49.6</v>
      </c>
      <c r="I1196" s="50"/>
      <c r="J1196" s="50"/>
      <c r="K1196" s="50"/>
      <c r="L1196" s="51" t="s">
        <v>23</v>
      </c>
      <c r="M1196" s="76" t="s">
        <v>23</v>
      </c>
      <c r="N1196" s="57" t="s">
        <v>259</v>
      </c>
      <c r="O1196" s="135" t="s">
        <v>260</v>
      </c>
      <c r="P1196" s="41" t="s">
        <v>261</v>
      </c>
    </row>
    <row r="1197" spans="1:16">
      <c r="A1197" s="44" t="s">
        <v>2543</v>
      </c>
      <c r="B1197" s="45" t="s">
        <v>2544</v>
      </c>
      <c r="C1197" s="46">
        <v>1</v>
      </c>
      <c r="D1197" s="59" t="s">
        <v>284</v>
      </c>
      <c r="E1197" s="60" t="s">
        <v>2543</v>
      </c>
      <c r="F1197" s="17">
        <v>64</v>
      </c>
      <c r="G1197" s="126">
        <f t="shared" si="202"/>
        <v>0.2</v>
      </c>
      <c r="H1197" s="61">
        <f t="shared" ref="H1197" si="215">F1197-(F1197*G1197)</f>
        <v>51.2</v>
      </c>
      <c r="I1197" s="50"/>
      <c r="J1197" s="50"/>
      <c r="K1197" s="50"/>
      <c r="L1197" s="51" t="s">
        <v>23</v>
      </c>
      <c r="M1197" s="76" t="s">
        <v>23</v>
      </c>
      <c r="N1197" s="57" t="s">
        <v>259</v>
      </c>
      <c r="O1197" s="135" t="s">
        <v>260</v>
      </c>
      <c r="P1197" s="41" t="s">
        <v>261</v>
      </c>
    </row>
    <row r="1198" spans="1:16">
      <c r="A1198" s="44" t="s">
        <v>2542</v>
      </c>
      <c r="B1198" s="45" t="s">
        <v>2545</v>
      </c>
      <c r="C1198" s="46">
        <v>1</v>
      </c>
      <c r="D1198" s="59" t="s">
        <v>284</v>
      </c>
      <c r="E1198" s="60" t="s">
        <v>2542</v>
      </c>
      <c r="F1198" s="17">
        <v>84</v>
      </c>
      <c r="G1198" s="126">
        <f t="shared" si="202"/>
        <v>0.2</v>
      </c>
      <c r="H1198" s="61">
        <f t="shared" ref="H1198" si="216">F1198-(F1198*G1198)</f>
        <v>67.2</v>
      </c>
      <c r="I1198" s="50"/>
      <c r="J1198" s="50"/>
      <c r="K1198" s="50"/>
      <c r="L1198" s="51" t="s">
        <v>23</v>
      </c>
      <c r="M1198" s="76" t="s">
        <v>23</v>
      </c>
      <c r="N1198" s="57" t="s">
        <v>259</v>
      </c>
      <c r="O1198" s="135" t="s">
        <v>260</v>
      </c>
      <c r="P1198" s="41" t="s">
        <v>261</v>
      </c>
    </row>
    <row r="1199" spans="1:16">
      <c r="A1199" s="44" t="s">
        <v>2546</v>
      </c>
      <c r="B1199" s="45" t="s">
        <v>2547</v>
      </c>
      <c r="C1199" s="46">
        <v>1</v>
      </c>
      <c r="D1199" s="59" t="s">
        <v>284</v>
      </c>
      <c r="E1199" s="60" t="s">
        <v>2546</v>
      </c>
      <c r="F1199" s="17">
        <v>96</v>
      </c>
      <c r="G1199" s="126">
        <f t="shared" si="202"/>
        <v>0.2</v>
      </c>
      <c r="H1199" s="61">
        <f t="shared" ref="H1199" si="217">F1199-(F1199*G1199)</f>
        <v>76.8</v>
      </c>
      <c r="I1199" s="50"/>
      <c r="J1199" s="50"/>
      <c r="K1199" s="50"/>
      <c r="L1199" s="51" t="s">
        <v>23</v>
      </c>
      <c r="M1199" s="76" t="s">
        <v>23</v>
      </c>
      <c r="N1199" s="57" t="s">
        <v>259</v>
      </c>
      <c r="O1199" s="135" t="s">
        <v>260</v>
      </c>
      <c r="P1199" s="41" t="s">
        <v>261</v>
      </c>
    </row>
    <row r="1200" spans="1:16" s="14" customFormat="1">
      <c r="A1200" s="138"/>
      <c r="B1200" s="139"/>
      <c r="C1200" s="140"/>
      <c r="D1200" s="17"/>
      <c r="E1200" s="141"/>
      <c r="F1200" s="17"/>
      <c r="G1200" s="142"/>
      <c r="H1200" s="61"/>
      <c r="I1200" s="61"/>
      <c r="J1200" s="61"/>
      <c r="K1200" s="61"/>
      <c r="L1200" s="143"/>
      <c r="M1200" s="144"/>
    </row>
    <row r="1201" spans="1:13" s="14" customFormat="1">
      <c r="A1201" s="138"/>
      <c r="B1201" s="139"/>
      <c r="C1201" s="140"/>
      <c r="D1201" s="17"/>
      <c r="E1201" s="141"/>
      <c r="F1201" s="17"/>
      <c r="G1201" s="142"/>
      <c r="H1201" s="61"/>
      <c r="I1201" s="61"/>
      <c r="J1201" s="61"/>
      <c r="K1201" s="61"/>
      <c r="L1201" s="143"/>
      <c r="M1201" s="144"/>
    </row>
    <row r="1202" spans="1:13" s="14" customFormat="1">
      <c r="A1202" s="138"/>
      <c r="B1202" s="139"/>
      <c r="C1202" s="140"/>
      <c r="D1202" s="17"/>
      <c r="E1202" s="141"/>
      <c r="F1202" s="17"/>
      <c r="G1202" s="142"/>
      <c r="H1202" s="61"/>
      <c r="I1202" s="61"/>
      <c r="J1202" s="61"/>
      <c r="K1202" s="61"/>
      <c r="L1202" s="143"/>
      <c r="M1202" s="144"/>
    </row>
    <row r="1203" spans="1:13" s="14" customFormat="1">
      <c r="A1203" s="138"/>
      <c r="B1203" s="139"/>
      <c r="C1203" s="140"/>
      <c r="D1203" s="17"/>
      <c r="E1203" s="141"/>
      <c r="F1203" s="17"/>
      <c r="G1203" s="142"/>
      <c r="H1203" s="61"/>
      <c r="I1203" s="61"/>
      <c r="J1203" s="61"/>
      <c r="K1203" s="61"/>
      <c r="L1203" s="143"/>
      <c r="M1203" s="144"/>
    </row>
    <row r="1204" spans="1:13" s="14" customFormat="1">
      <c r="A1204" s="138"/>
      <c r="B1204" s="139"/>
      <c r="C1204" s="140"/>
      <c r="D1204" s="17"/>
      <c r="E1204" s="141"/>
      <c r="F1204" s="17"/>
      <c r="G1204" s="142"/>
      <c r="H1204" s="61"/>
      <c r="I1204" s="61"/>
      <c r="J1204" s="61"/>
      <c r="K1204" s="61"/>
      <c r="L1204" s="143"/>
      <c r="M1204" s="144"/>
    </row>
    <row r="1205" spans="1:13" s="14" customFormat="1">
      <c r="A1205" s="138"/>
      <c r="B1205" s="139"/>
      <c r="C1205" s="140"/>
      <c r="D1205" s="17"/>
      <c r="E1205" s="141"/>
      <c r="F1205" s="17"/>
      <c r="G1205" s="142"/>
      <c r="H1205" s="61"/>
      <c r="I1205" s="61"/>
      <c r="J1205" s="61"/>
      <c r="K1205" s="61"/>
      <c r="L1205" s="143"/>
      <c r="M1205" s="144"/>
    </row>
    <row r="1206" spans="1:13" s="14" customFormat="1">
      <c r="A1206" s="138"/>
      <c r="B1206" s="139"/>
      <c r="C1206" s="140"/>
      <c r="D1206" s="17"/>
      <c r="E1206" s="141"/>
      <c r="F1206" s="17"/>
      <c r="G1206" s="142"/>
      <c r="H1206" s="61"/>
      <c r="I1206" s="61"/>
      <c r="J1206" s="61"/>
      <c r="K1206" s="61"/>
      <c r="L1206" s="143"/>
      <c r="M1206" s="144"/>
    </row>
    <row r="1207" spans="1:13" s="14" customFormat="1">
      <c r="A1207" s="138"/>
      <c r="B1207" s="139"/>
      <c r="C1207" s="140"/>
      <c r="D1207" s="17"/>
      <c r="E1207" s="141"/>
      <c r="F1207" s="17"/>
      <c r="G1207" s="142"/>
      <c r="H1207" s="61"/>
      <c r="I1207" s="61"/>
      <c r="J1207" s="61"/>
      <c r="K1207" s="61"/>
      <c r="L1207" s="143"/>
      <c r="M1207" s="144"/>
    </row>
    <row r="1208" spans="1:13" s="14" customFormat="1">
      <c r="A1208" s="138"/>
      <c r="B1208" s="139"/>
      <c r="C1208" s="140"/>
      <c r="D1208" s="17"/>
      <c r="E1208" s="141"/>
      <c r="F1208" s="17"/>
      <c r="G1208" s="142"/>
      <c r="H1208" s="61"/>
      <c r="I1208" s="61"/>
      <c r="J1208" s="61"/>
      <c r="K1208" s="61"/>
      <c r="L1208" s="143"/>
      <c r="M1208" s="144"/>
    </row>
    <row r="1209" spans="1:13" s="14" customFormat="1">
      <c r="A1209" s="138"/>
      <c r="B1209" s="139"/>
      <c r="C1209" s="140"/>
      <c r="D1209" s="17"/>
      <c r="E1209" s="141"/>
      <c r="F1209" s="17"/>
      <c r="G1209" s="142"/>
      <c r="H1209" s="61"/>
      <c r="I1209" s="61"/>
      <c r="J1209" s="61"/>
      <c r="K1209" s="61"/>
      <c r="L1209" s="143"/>
      <c r="M1209" s="144"/>
    </row>
    <row r="1210" spans="1:13" s="14" customFormat="1">
      <c r="A1210" s="138"/>
      <c r="B1210" s="139"/>
      <c r="C1210" s="140"/>
      <c r="D1210" s="17"/>
      <c r="E1210" s="141"/>
      <c r="F1210" s="17"/>
      <c r="G1210" s="142"/>
      <c r="H1210" s="61"/>
      <c r="I1210" s="61"/>
      <c r="J1210" s="61"/>
      <c r="K1210" s="61"/>
      <c r="L1210" s="143"/>
      <c r="M1210" s="144"/>
    </row>
    <row r="1211" spans="1:13" s="14" customFormat="1">
      <c r="A1211" s="138"/>
      <c r="B1211" s="139"/>
      <c r="C1211" s="140"/>
      <c r="D1211" s="17"/>
      <c r="E1211" s="141"/>
      <c r="F1211" s="17"/>
      <c r="G1211" s="142"/>
      <c r="H1211" s="61"/>
      <c r="I1211" s="61"/>
      <c r="J1211" s="61"/>
      <c r="K1211" s="61"/>
      <c r="L1211" s="143"/>
      <c r="M1211" s="144"/>
    </row>
    <row r="1212" spans="1:13" s="14" customFormat="1">
      <c r="A1212" s="138"/>
      <c r="B1212" s="139"/>
      <c r="C1212" s="140"/>
      <c r="D1212" s="17"/>
      <c r="E1212" s="141"/>
      <c r="F1212" s="17"/>
      <c r="G1212" s="142"/>
      <c r="H1212" s="61"/>
      <c r="I1212" s="61"/>
      <c r="J1212" s="61"/>
      <c r="K1212" s="61"/>
      <c r="L1212" s="143"/>
      <c r="M1212" s="144"/>
    </row>
    <row r="1213" spans="1:13" s="14" customFormat="1">
      <c r="A1213" s="138"/>
      <c r="B1213" s="139"/>
      <c r="C1213" s="140"/>
      <c r="D1213" s="17"/>
      <c r="E1213" s="141"/>
      <c r="F1213" s="17"/>
      <c r="G1213" s="142"/>
      <c r="H1213" s="61"/>
      <c r="I1213" s="61"/>
      <c r="J1213" s="61"/>
      <c r="K1213" s="61"/>
      <c r="L1213" s="143"/>
      <c r="M1213" s="144"/>
    </row>
    <row r="1214" spans="1:13" s="14" customFormat="1">
      <c r="A1214" s="138"/>
      <c r="B1214" s="139"/>
      <c r="C1214" s="140"/>
      <c r="D1214" s="17"/>
      <c r="E1214" s="141"/>
      <c r="F1214" s="17"/>
      <c r="G1214" s="142"/>
      <c r="H1214" s="61"/>
      <c r="I1214" s="61"/>
      <c r="J1214" s="61"/>
      <c r="K1214" s="61"/>
      <c r="L1214" s="143"/>
      <c r="M1214" s="144"/>
    </row>
    <row r="1215" spans="1:13" s="14" customFormat="1">
      <c r="A1215" s="138"/>
      <c r="B1215" s="139"/>
      <c r="C1215" s="140"/>
      <c r="D1215" s="17"/>
      <c r="E1215" s="141"/>
      <c r="F1215" s="17"/>
      <c r="G1215" s="142"/>
      <c r="H1215" s="61"/>
      <c r="I1215" s="61"/>
      <c r="J1215" s="61"/>
      <c r="K1215" s="61"/>
      <c r="L1215" s="143"/>
      <c r="M1215" s="144"/>
    </row>
    <row r="1216" spans="1:13" s="14" customFormat="1">
      <c r="A1216" s="138"/>
      <c r="B1216" s="139"/>
      <c r="C1216" s="140"/>
      <c r="D1216" s="17"/>
      <c r="E1216" s="141"/>
      <c r="F1216" s="17"/>
      <c r="G1216" s="142"/>
      <c r="H1216" s="61"/>
      <c r="I1216" s="61"/>
      <c r="J1216" s="61"/>
      <c r="K1216" s="61"/>
      <c r="L1216" s="143"/>
      <c r="M1216" s="144"/>
    </row>
    <row r="1217" spans="1:13" s="14" customFormat="1">
      <c r="A1217" s="138"/>
      <c r="B1217" s="139"/>
      <c r="C1217" s="140"/>
      <c r="D1217" s="17"/>
      <c r="E1217" s="141"/>
      <c r="F1217" s="17"/>
      <c r="G1217" s="142"/>
      <c r="H1217" s="61"/>
      <c r="I1217" s="61"/>
      <c r="J1217" s="61"/>
      <c r="K1217" s="61"/>
      <c r="L1217" s="143"/>
      <c r="M1217" s="144"/>
    </row>
    <row r="1218" spans="1:13" s="14" customFormat="1">
      <c r="A1218" s="138"/>
      <c r="B1218" s="139"/>
      <c r="C1218" s="140"/>
      <c r="D1218" s="17"/>
      <c r="E1218" s="141"/>
      <c r="F1218" s="17"/>
      <c r="G1218" s="142"/>
      <c r="H1218" s="61"/>
      <c r="I1218" s="61"/>
      <c r="J1218" s="61"/>
      <c r="K1218" s="61"/>
      <c r="L1218" s="143"/>
      <c r="M1218" s="144"/>
    </row>
    <row r="1219" spans="1:13" s="14" customFormat="1">
      <c r="A1219" s="138"/>
      <c r="B1219" s="139"/>
      <c r="C1219" s="140"/>
      <c r="D1219" s="17"/>
      <c r="E1219" s="141"/>
      <c r="F1219" s="17"/>
      <c r="G1219" s="142"/>
      <c r="H1219" s="61"/>
      <c r="I1219" s="61"/>
      <c r="J1219" s="61"/>
      <c r="K1219" s="61"/>
      <c r="L1219" s="143"/>
      <c r="M1219" s="144"/>
    </row>
    <row r="1220" spans="1:13" s="14" customFormat="1">
      <c r="A1220" s="138"/>
      <c r="B1220" s="139"/>
      <c r="C1220" s="140"/>
      <c r="D1220" s="17"/>
      <c r="E1220" s="141"/>
      <c r="F1220" s="17"/>
      <c r="G1220" s="142"/>
      <c r="H1220" s="61"/>
      <c r="I1220" s="61"/>
      <c r="J1220" s="61"/>
      <c r="K1220" s="61"/>
      <c r="L1220" s="143"/>
      <c r="M1220" s="144"/>
    </row>
    <row r="1221" spans="1:13" s="14" customFormat="1">
      <c r="A1221" s="138"/>
      <c r="B1221" s="139"/>
      <c r="C1221" s="140"/>
      <c r="D1221" s="17"/>
      <c r="E1221" s="141"/>
      <c r="F1221" s="17"/>
      <c r="G1221" s="142"/>
      <c r="H1221" s="61"/>
      <c r="I1221" s="61"/>
      <c r="J1221" s="61"/>
      <c r="K1221" s="61"/>
      <c r="L1221" s="143"/>
      <c r="M1221" s="144"/>
    </row>
    <row r="1222" spans="1:13" s="14" customFormat="1">
      <c r="A1222" s="138"/>
      <c r="B1222" s="139"/>
      <c r="C1222" s="140"/>
      <c r="D1222" s="17"/>
      <c r="E1222" s="141"/>
      <c r="F1222" s="17"/>
      <c r="G1222" s="142"/>
      <c r="H1222" s="61"/>
      <c r="I1222" s="61"/>
      <c r="J1222" s="61"/>
      <c r="K1222" s="61"/>
      <c r="L1222" s="143"/>
      <c r="M1222" s="144"/>
    </row>
    <row r="1223" spans="1:13" s="14" customFormat="1">
      <c r="A1223" s="138"/>
      <c r="B1223" s="139"/>
      <c r="C1223" s="140"/>
      <c r="D1223" s="17"/>
      <c r="E1223" s="141"/>
      <c r="F1223" s="17"/>
      <c r="G1223" s="142"/>
      <c r="H1223" s="61"/>
      <c r="I1223" s="61"/>
      <c r="J1223" s="61"/>
      <c r="K1223" s="61"/>
      <c r="L1223" s="143"/>
      <c r="M1223" s="144"/>
    </row>
    <row r="1224" spans="1:13" s="14" customFormat="1">
      <c r="A1224" s="138"/>
      <c r="B1224" s="139"/>
      <c r="C1224" s="140"/>
      <c r="D1224" s="17"/>
      <c r="E1224" s="141"/>
      <c r="F1224" s="17"/>
      <c r="G1224" s="142"/>
      <c r="H1224" s="61"/>
      <c r="I1224" s="61"/>
      <c r="J1224" s="61"/>
      <c r="K1224" s="61"/>
      <c r="L1224" s="143"/>
      <c r="M1224" s="144"/>
    </row>
    <row r="1225" spans="1:13" s="14" customFormat="1">
      <c r="A1225" s="138"/>
      <c r="B1225" s="139"/>
      <c r="C1225" s="140"/>
      <c r="D1225" s="17"/>
      <c r="E1225" s="141"/>
      <c r="F1225" s="17"/>
      <c r="G1225" s="142"/>
      <c r="H1225" s="61"/>
      <c r="I1225" s="61"/>
      <c r="J1225" s="61"/>
      <c r="K1225" s="61"/>
      <c r="L1225" s="143"/>
      <c r="M1225" s="144"/>
    </row>
    <row r="1226" spans="1:13" s="14" customFormat="1">
      <c r="A1226" s="138"/>
      <c r="B1226" s="139"/>
      <c r="C1226" s="140"/>
      <c r="D1226" s="17"/>
      <c r="E1226" s="141"/>
      <c r="F1226" s="17"/>
      <c r="G1226" s="142"/>
      <c r="H1226" s="61"/>
      <c r="I1226" s="61"/>
      <c r="J1226" s="61"/>
      <c r="K1226" s="61"/>
      <c r="L1226" s="143"/>
      <c r="M1226" s="144"/>
    </row>
    <row r="1227" spans="1:13" s="14" customFormat="1">
      <c r="A1227" s="138"/>
      <c r="B1227" s="139"/>
      <c r="C1227" s="140"/>
      <c r="D1227" s="17"/>
      <c r="E1227" s="141"/>
      <c r="F1227" s="17"/>
      <c r="G1227" s="142"/>
      <c r="H1227" s="61"/>
      <c r="I1227" s="61"/>
      <c r="J1227" s="61"/>
      <c r="K1227" s="61"/>
      <c r="L1227" s="143"/>
      <c r="M1227" s="144"/>
    </row>
    <row r="1228" spans="1:13" s="14" customFormat="1">
      <c r="A1228" s="138"/>
      <c r="B1228" s="139"/>
      <c r="C1228" s="140"/>
      <c r="D1228" s="17"/>
      <c r="E1228" s="141"/>
      <c r="F1228" s="17"/>
      <c r="G1228" s="142"/>
      <c r="H1228" s="61"/>
      <c r="I1228" s="61"/>
      <c r="J1228" s="61"/>
      <c r="K1228" s="61"/>
      <c r="L1228" s="143"/>
      <c r="M1228" s="144"/>
    </row>
    <row r="1229" spans="1:13" s="14" customFormat="1">
      <c r="A1229" s="138"/>
      <c r="B1229" s="139"/>
      <c r="C1229" s="140"/>
      <c r="D1229" s="17"/>
      <c r="E1229" s="141"/>
      <c r="F1229" s="17"/>
      <c r="G1229" s="142"/>
      <c r="H1229" s="61"/>
      <c r="I1229" s="61"/>
      <c r="J1229" s="61"/>
      <c r="K1229" s="61"/>
      <c r="L1229" s="143"/>
      <c r="M1229" s="144"/>
    </row>
    <row r="1230" spans="1:13" s="14" customFormat="1">
      <c r="A1230" s="138"/>
      <c r="B1230" s="139"/>
      <c r="C1230" s="140"/>
      <c r="D1230" s="17"/>
      <c r="E1230" s="141"/>
      <c r="F1230" s="17"/>
      <c r="G1230" s="142"/>
      <c r="H1230" s="61"/>
      <c r="I1230" s="61"/>
      <c r="J1230" s="61"/>
      <c r="K1230" s="61"/>
      <c r="L1230" s="143"/>
      <c r="M1230" s="144"/>
    </row>
    <row r="1231" spans="1:13" s="14" customFormat="1">
      <c r="A1231" s="138"/>
      <c r="B1231" s="139"/>
      <c r="C1231" s="140"/>
      <c r="D1231" s="17"/>
      <c r="E1231" s="141"/>
      <c r="F1231" s="17"/>
      <c r="G1231" s="142"/>
      <c r="H1231" s="61"/>
      <c r="I1231" s="61"/>
      <c r="J1231" s="61"/>
      <c r="K1231" s="61"/>
      <c r="L1231" s="143"/>
      <c r="M1231" s="144"/>
    </row>
    <row r="1232" spans="1:13" s="14" customFormat="1">
      <c r="A1232" s="138"/>
      <c r="B1232" s="139"/>
      <c r="C1232" s="140"/>
      <c r="D1232" s="17"/>
      <c r="E1232" s="141"/>
      <c r="F1232" s="17"/>
      <c r="G1232" s="142"/>
      <c r="H1232" s="61"/>
      <c r="I1232" s="61"/>
      <c r="J1232" s="61"/>
      <c r="K1232" s="61"/>
      <c r="L1232" s="143"/>
      <c r="M1232" s="144"/>
    </row>
    <row r="1233" spans="1:16">
      <c r="A1233" s="145"/>
      <c r="B1233" s="14"/>
      <c r="C1233" s="14"/>
      <c r="D1233" s="14"/>
      <c r="E1233" s="14"/>
      <c r="F1233" s="14"/>
      <c r="G1233" s="15"/>
      <c r="H1233" s="14"/>
      <c r="I1233" s="14"/>
      <c r="J1233" s="14"/>
      <c r="K1233" s="14"/>
      <c r="L1233" s="16"/>
      <c r="M1233" s="71"/>
      <c r="N1233" s="14"/>
      <c r="O1233" s="14"/>
      <c r="P1233" s="14"/>
    </row>
    <row r="1045748" spans="1:1">
      <c r="A1045748" s="145"/>
    </row>
    <row r="1045749" spans="1:1">
      <c r="A1045749" s="145"/>
    </row>
    <row r="1045750" spans="1:1">
      <c r="A1045750" s="145"/>
    </row>
    <row r="1045751" spans="1:1">
      <c r="A1045751" s="145"/>
    </row>
    <row r="1045752" spans="1:1">
      <c r="A1045752" s="145"/>
    </row>
    <row r="1045753" spans="1:1">
      <c r="A1045753" s="145"/>
    </row>
    <row r="1045754" spans="1:1">
      <c r="A1045754" s="145"/>
    </row>
    <row r="1045755" spans="1:1">
      <c r="A1045755" s="145"/>
    </row>
    <row r="1045756" spans="1:1">
      <c r="A1045756" s="145"/>
    </row>
    <row r="1045757" spans="1:1">
      <c r="A1045757" s="145"/>
    </row>
    <row r="1045758" spans="1:1">
      <c r="A1045758" s="145"/>
    </row>
    <row r="1045759" spans="1:1">
      <c r="A1045759" s="145"/>
    </row>
    <row r="1045760" spans="1:1">
      <c r="A1045760" s="145"/>
    </row>
    <row r="1045761" spans="1:1">
      <c r="A1045761" s="145"/>
    </row>
    <row r="1045762" spans="1:1">
      <c r="A1045762" s="145"/>
    </row>
    <row r="1045763" spans="1:1">
      <c r="A1045763" s="145"/>
    </row>
    <row r="1045764" spans="1:1">
      <c r="A1045764" s="145"/>
    </row>
    <row r="1045765" spans="1:1">
      <c r="A1045765" s="145"/>
    </row>
    <row r="1045766" spans="1:1">
      <c r="A1045766" s="145"/>
    </row>
    <row r="1045767" spans="1:1">
      <c r="A1045767" s="145"/>
    </row>
    <row r="1045768" spans="1:1">
      <c r="A1045768" s="145"/>
    </row>
    <row r="1045769" spans="1:1">
      <c r="A1045769" s="145"/>
    </row>
    <row r="1045770" spans="1:1">
      <c r="A1045770" s="145"/>
    </row>
    <row r="1045771" spans="1:1">
      <c r="A1045771" s="145"/>
    </row>
    <row r="1045772" spans="1:1">
      <c r="A1045772" s="145"/>
    </row>
    <row r="1045773" spans="1:1">
      <c r="A1045773" s="145"/>
    </row>
    <row r="1045774" spans="1:1">
      <c r="A1045774" s="145"/>
    </row>
    <row r="1045775" spans="1:1">
      <c r="A1045775" s="145"/>
    </row>
    <row r="1045776" spans="1:1">
      <c r="A1045776" s="145"/>
    </row>
    <row r="1045777" spans="1:1">
      <c r="A1045777" s="145"/>
    </row>
    <row r="1045778" spans="1:1">
      <c r="A1045778" s="145"/>
    </row>
    <row r="1045779" spans="1:1">
      <c r="A1045779" s="145"/>
    </row>
    <row r="1045780" spans="1:1">
      <c r="A1045780" s="145"/>
    </row>
    <row r="1045781" spans="1:1">
      <c r="A1045781" s="145"/>
    </row>
    <row r="1045782" spans="1:1">
      <c r="A1045782" s="145"/>
    </row>
    <row r="1045783" spans="1:1">
      <c r="A1045783" s="145"/>
    </row>
    <row r="1045784" spans="1:1">
      <c r="A1045784" s="145"/>
    </row>
    <row r="1045785" spans="1:1">
      <c r="A1045785" s="145"/>
    </row>
    <row r="1045786" spans="1:1">
      <c r="A1045786" s="145"/>
    </row>
    <row r="1045787" spans="1:1">
      <c r="A1045787" s="145"/>
    </row>
    <row r="1045788" spans="1:1">
      <c r="A1045788" s="145"/>
    </row>
    <row r="1045789" spans="1:1">
      <c r="A1045789" s="145"/>
    </row>
    <row r="1045790" spans="1:1">
      <c r="A1045790" s="145"/>
    </row>
    <row r="1045791" spans="1:1">
      <c r="A1045791" s="145"/>
    </row>
    <row r="1045792" spans="1:1">
      <c r="A1045792" s="145"/>
    </row>
    <row r="1045793" spans="1:1">
      <c r="A1045793" s="145"/>
    </row>
    <row r="1045794" spans="1:1">
      <c r="A1045794" s="145"/>
    </row>
    <row r="1045795" spans="1:1">
      <c r="A1045795" s="145"/>
    </row>
    <row r="1045796" spans="1:1">
      <c r="A1045796" s="145"/>
    </row>
    <row r="1045797" spans="1:1">
      <c r="A1045797" s="145"/>
    </row>
    <row r="1045798" spans="1:1">
      <c r="A1045798" s="145"/>
    </row>
    <row r="1045799" spans="1:1">
      <c r="A1045799" s="145"/>
    </row>
    <row r="1045800" spans="1:1">
      <c r="A1045800" s="145"/>
    </row>
    <row r="1045801" spans="1:1">
      <c r="A1045801" s="145"/>
    </row>
    <row r="1045802" spans="1:1">
      <c r="A1045802" s="145"/>
    </row>
    <row r="1045803" spans="1:1">
      <c r="A1045803" s="145"/>
    </row>
    <row r="1045804" spans="1:1">
      <c r="A1045804" s="145"/>
    </row>
    <row r="1045805" spans="1:1">
      <c r="A1045805" s="145"/>
    </row>
    <row r="1045806" spans="1:1">
      <c r="A1045806" s="145"/>
    </row>
    <row r="1045807" spans="1:1">
      <c r="A1045807" s="145"/>
    </row>
    <row r="1045808" spans="1:1">
      <c r="A1045808" s="145"/>
    </row>
    <row r="1045809" spans="1:1">
      <c r="A1045809" s="145"/>
    </row>
    <row r="1045810" spans="1:1">
      <c r="A1045810" s="145"/>
    </row>
    <row r="1045811" spans="1:1">
      <c r="A1045811" s="145"/>
    </row>
    <row r="1045812" spans="1:1">
      <c r="A1045812" s="145"/>
    </row>
    <row r="1045813" spans="1:1">
      <c r="A1045813" s="145"/>
    </row>
    <row r="1045814" spans="1:1">
      <c r="A1045814" s="145"/>
    </row>
    <row r="1045815" spans="1:1">
      <c r="A1045815" s="145"/>
    </row>
    <row r="1045816" spans="1:1">
      <c r="A1045816" s="145"/>
    </row>
    <row r="1045817" spans="1:1">
      <c r="A1045817" s="145"/>
    </row>
    <row r="1045818" spans="1:1">
      <c r="A1045818" s="145"/>
    </row>
    <row r="1045819" spans="1:1">
      <c r="A1045819" s="145"/>
    </row>
    <row r="1045820" spans="1:1">
      <c r="A1045820" s="145"/>
    </row>
    <row r="1045821" spans="1:1">
      <c r="A1045821" s="145"/>
    </row>
    <row r="1045822" spans="1:1">
      <c r="A1045822" s="145"/>
    </row>
    <row r="1045823" spans="1:1">
      <c r="A1045823" s="145"/>
    </row>
    <row r="1045824" spans="1:1">
      <c r="A1045824" s="145"/>
    </row>
    <row r="1045825" spans="1:1">
      <c r="A1045825" s="145"/>
    </row>
    <row r="1045826" spans="1:1">
      <c r="A1045826" s="145"/>
    </row>
    <row r="1045827" spans="1:1">
      <c r="A1045827" s="145"/>
    </row>
    <row r="1045828" spans="1:1">
      <c r="A1045828" s="145"/>
    </row>
    <row r="1045829" spans="1:1">
      <c r="A1045829" s="145"/>
    </row>
    <row r="1045830" spans="1:1">
      <c r="A1045830" s="145"/>
    </row>
    <row r="1045831" spans="1:1">
      <c r="A1045831" s="145"/>
    </row>
    <row r="1045832" spans="1:1">
      <c r="A1045832" s="145"/>
    </row>
    <row r="1045833" spans="1:1">
      <c r="A1045833" s="145"/>
    </row>
    <row r="1045834" spans="1:1">
      <c r="A1045834" s="145"/>
    </row>
    <row r="1045835" spans="1:1">
      <c r="A1045835" s="145"/>
    </row>
    <row r="1045836" spans="1:1">
      <c r="A1045836" s="145"/>
    </row>
    <row r="1045837" spans="1:1">
      <c r="A1045837" s="145"/>
    </row>
    <row r="1045838" spans="1:1">
      <c r="A1045838" s="145"/>
    </row>
    <row r="1045839" spans="1:1">
      <c r="A1045839" s="145"/>
    </row>
    <row r="1045840" spans="1:1">
      <c r="A1045840" s="145"/>
    </row>
    <row r="1045841" spans="1:1">
      <c r="A1045841" s="145"/>
    </row>
    <row r="1045842" spans="1:1">
      <c r="A1045842" s="145"/>
    </row>
    <row r="1045843" spans="1:1">
      <c r="A1045843" s="145"/>
    </row>
    <row r="1045844" spans="1:1">
      <c r="A1045844" s="145"/>
    </row>
    <row r="1045845" spans="1:1">
      <c r="A1045845" s="145"/>
    </row>
    <row r="1045846" spans="1:1">
      <c r="A1045846" s="145"/>
    </row>
    <row r="1045847" spans="1:1">
      <c r="A1045847" s="145"/>
    </row>
    <row r="1045848" spans="1:1">
      <c r="A1045848" s="145"/>
    </row>
    <row r="1045849" spans="1:1">
      <c r="A1045849" s="145"/>
    </row>
    <row r="1045850" spans="1:1">
      <c r="A1045850" s="145"/>
    </row>
    <row r="1045851" spans="1:1">
      <c r="A1045851" s="145"/>
    </row>
    <row r="1045852" spans="1:1">
      <c r="A1045852" s="145"/>
    </row>
    <row r="1045853" spans="1:1">
      <c r="A1045853" s="145"/>
    </row>
    <row r="1045854" spans="1:1">
      <c r="A1045854" s="145"/>
    </row>
    <row r="1045855" spans="1:1">
      <c r="A1045855" s="145"/>
    </row>
    <row r="1045856" spans="1:1">
      <c r="A1045856" s="145"/>
    </row>
    <row r="1045857" spans="1:1">
      <c r="A1045857" s="145"/>
    </row>
    <row r="1045858" spans="1:1">
      <c r="A1045858" s="145"/>
    </row>
    <row r="1045859" spans="1:1">
      <c r="A1045859" s="145"/>
    </row>
    <row r="1045860" spans="1:1">
      <c r="A1045860" s="145"/>
    </row>
    <row r="1045861" spans="1:1">
      <c r="A1045861" s="145"/>
    </row>
    <row r="1045862" spans="1:1">
      <c r="A1045862" s="145"/>
    </row>
    <row r="1045863" spans="1:1">
      <c r="A1045863" s="145"/>
    </row>
    <row r="1045864" spans="1:1">
      <c r="A1045864" s="145"/>
    </row>
    <row r="1045865" spans="1:1">
      <c r="A1045865" s="145"/>
    </row>
    <row r="1045866" spans="1:1">
      <c r="A1045866" s="145"/>
    </row>
    <row r="1045867" spans="1:1">
      <c r="A1045867" s="145"/>
    </row>
    <row r="1045868" spans="1:1">
      <c r="A1045868" s="145"/>
    </row>
    <row r="1045869" spans="1:1">
      <c r="A1045869" s="145"/>
    </row>
    <row r="1045870" spans="1:1">
      <c r="A1045870" s="145"/>
    </row>
    <row r="1045871" spans="1:1">
      <c r="A1045871" s="145"/>
    </row>
    <row r="1045872" spans="1:1">
      <c r="A1045872" s="145"/>
    </row>
    <row r="1045873" spans="1:1">
      <c r="A1045873" s="145"/>
    </row>
    <row r="1045874" spans="1:1">
      <c r="A1045874" s="145"/>
    </row>
    <row r="1045875" spans="1:1">
      <c r="A1045875" s="145"/>
    </row>
    <row r="1045876" spans="1:1">
      <c r="A1045876" s="145"/>
    </row>
    <row r="1045877" spans="1:1">
      <c r="A1045877" s="145"/>
    </row>
    <row r="1045878" spans="1:1">
      <c r="A1045878" s="145"/>
    </row>
    <row r="1045879" spans="1:1">
      <c r="A1045879" s="145"/>
    </row>
    <row r="1045880" spans="1:1">
      <c r="A1045880" s="145"/>
    </row>
    <row r="1045881" spans="1:1">
      <c r="A1045881" s="145"/>
    </row>
    <row r="1045882" spans="1:1">
      <c r="A1045882" s="145"/>
    </row>
    <row r="1045883" spans="1:1">
      <c r="A1045883" s="145"/>
    </row>
    <row r="1045884" spans="1:1">
      <c r="A1045884" s="145"/>
    </row>
    <row r="1045885" spans="1:1">
      <c r="A1045885" s="145"/>
    </row>
    <row r="1045886" spans="1:1">
      <c r="A1045886" s="145"/>
    </row>
    <row r="1045887" spans="1:1">
      <c r="A1045887" s="145"/>
    </row>
    <row r="1045888" spans="1:1">
      <c r="A1045888" s="145"/>
    </row>
    <row r="1045889" spans="1:1">
      <c r="A1045889" s="145"/>
    </row>
    <row r="1045890" spans="1:1">
      <c r="A1045890" s="145"/>
    </row>
    <row r="1045891" spans="1:1">
      <c r="A1045891" s="145"/>
    </row>
    <row r="1045892" spans="1:1">
      <c r="A1045892" s="145"/>
    </row>
    <row r="1045893" spans="1:1">
      <c r="A1045893" s="145"/>
    </row>
    <row r="1045894" spans="1:1">
      <c r="A1045894" s="145"/>
    </row>
    <row r="1045895" spans="1:1">
      <c r="A1045895" s="145"/>
    </row>
    <row r="1045896" spans="1:1">
      <c r="A1045896" s="145"/>
    </row>
    <row r="1045897" spans="1:1">
      <c r="A1045897" s="145"/>
    </row>
    <row r="1045898" spans="1:1">
      <c r="A1045898" s="145"/>
    </row>
    <row r="1045899" spans="1:1">
      <c r="A1045899" s="145"/>
    </row>
    <row r="1045900" spans="1:1">
      <c r="A1045900" s="145"/>
    </row>
    <row r="1045901" spans="1:1">
      <c r="A1045901" s="145"/>
    </row>
    <row r="1045902" spans="1:1">
      <c r="A1045902" s="145"/>
    </row>
    <row r="1045903" spans="1:1">
      <c r="A1045903" s="145"/>
    </row>
    <row r="1045904" spans="1:1">
      <c r="A1045904" s="145"/>
    </row>
    <row r="1045905" spans="1:1">
      <c r="A1045905" s="145"/>
    </row>
    <row r="1045906" spans="1:1">
      <c r="A1045906" s="145"/>
    </row>
    <row r="1045907" spans="1:1">
      <c r="A1045907" s="145"/>
    </row>
    <row r="1045908" spans="1:1">
      <c r="A1045908" s="145"/>
    </row>
    <row r="1045909" spans="1:1">
      <c r="A1045909" s="145"/>
    </row>
    <row r="1045910" spans="1:1">
      <c r="A1045910" s="145"/>
    </row>
    <row r="1045911" spans="1:1">
      <c r="A1045911" s="145"/>
    </row>
    <row r="1045912" spans="1:1">
      <c r="A1045912" s="145"/>
    </row>
    <row r="1045913" spans="1:1">
      <c r="A1045913" s="145"/>
    </row>
    <row r="1045914" spans="1:1">
      <c r="A1045914" s="145"/>
    </row>
    <row r="1045915" spans="1:1">
      <c r="A1045915" s="145"/>
    </row>
    <row r="1045916" spans="1:1">
      <c r="A1045916" s="145"/>
    </row>
    <row r="1045917" spans="1:1">
      <c r="A1045917" s="145"/>
    </row>
    <row r="1045918" spans="1:1">
      <c r="A1045918" s="145"/>
    </row>
    <row r="1045919" spans="1:1">
      <c r="A1045919" s="145"/>
    </row>
    <row r="1045920" spans="1:1">
      <c r="A1045920" s="145"/>
    </row>
    <row r="1045921" spans="1:1">
      <c r="A1045921" s="145"/>
    </row>
    <row r="1045922" spans="1:1">
      <c r="A1045922" s="145"/>
    </row>
    <row r="1045923" spans="1:1">
      <c r="A1045923" s="145"/>
    </row>
    <row r="1045924" spans="1:1">
      <c r="A1045924" s="145"/>
    </row>
    <row r="1045925" spans="1:1">
      <c r="A1045925" s="145"/>
    </row>
    <row r="1045926" spans="1:1">
      <c r="A1045926" s="145"/>
    </row>
    <row r="1045927" spans="1:1">
      <c r="A1045927" s="145"/>
    </row>
    <row r="1045928" spans="1:1">
      <c r="A1045928" s="145"/>
    </row>
    <row r="1045929" spans="1:1">
      <c r="A1045929" s="145"/>
    </row>
    <row r="1045930" spans="1:1">
      <c r="A1045930" s="145"/>
    </row>
    <row r="1045931" spans="1:1">
      <c r="A1045931" s="145"/>
    </row>
    <row r="1045932" spans="1:1">
      <c r="A1045932" s="145"/>
    </row>
    <row r="1045933" spans="1:1">
      <c r="A1045933" s="145"/>
    </row>
    <row r="1045934" spans="1:1">
      <c r="A1045934" s="145"/>
    </row>
    <row r="1045935" spans="1:1">
      <c r="A1045935" s="145"/>
    </row>
    <row r="1045936" spans="1:1">
      <c r="A1045936" s="145"/>
    </row>
    <row r="1045937" spans="1:1">
      <c r="A1045937" s="145"/>
    </row>
    <row r="1045938" spans="1:1">
      <c r="A1045938" s="145"/>
    </row>
    <row r="1045939" spans="1:1">
      <c r="A1045939" s="145"/>
    </row>
    <row r="1045940" spans="1:1">
      <c r="A1045940" s="145"/>
    </row>
    <row r="1045941" spans="1:1">
      <c r="A1045941" s="145"/>
    </row>
    <row r="1045942" spans="1:1">
      <c r="A1045942" s="145"/>
    </row>
    <row r="1045943" spans="1:1">
      <c r="A1045943" s="145"/>
    </row>
    <row r="1045944" spans="1:1">
      <c r="A1045944" s="145"/>
    </row>
    <row r="1045945" spans="1:1">
      <c r="A1045945" s="145"/>
    </row>
    <row r="1045946" spans="1:1">
      <c r="A1045946" s="145"/>
    </row>
    <row r="1045947" spans="1:1">
      <c r="A1045947" s="145"/>
    </row>
    <row r="1045948" spans="1:1">
      <c r="A1045948" s="145"/>
    </row>
    <row r="1045949" spans="1:1">
      <c r="A1045949" s="145"/>
    </row>
    <row r="1045950" spans="1:1">
      <c r="A1045950" s="145"/>
    </row>
    <row r="1045951" spans="1:1">
      <c r="A1045951" s="145"/>
    </row>
    <row r="1045952" spans="1:1">
      <c r="A1045952" s="145"/>
    </row>
    <row r="1045953" spans="1:1">
      <c r="A1045953" s="145"/>
    </row>
    <row r="1045954" spans="1:1">
      <c r="A1045954" s="145"/>
    </row>
    <row r="1045955" spans="1:1">
      <c r="A1045955" s="145"/>
    </row>
    <row r="1045956" spans="1:1">
      <c r="A1045956" s="145"/>
    </row>
    <row r="1045957" spans="1:1">
      <c r="A1045957" s="145"/>
    </row>
    <row r="1045958" spans="1:1">
      <c r="A1045958" s="145"/>
    </row>
    <row r="1045959" spans="1:1">
      <c r="A1045959" s="145"/>
    </row>
    <row r="1045960" spans="1:1">
      <c r="A1045960" s="145"/>
    </row>
    <row r="1045961" spans="1:1">
      <c r="A1045961" s="145"/>
    </row>
    <row r="1045962" spans="1:1">
      <c r="A1045962" s="145"/>
    </row>
    <row r="1045963" spans="1:1">
      <c r="A1045963" s="145"/>
    </row>
    <row r="1045964" spans="1:1">
      <c r="A1045964" s="145"/>
    </row>
    <row r="1045965" spans="1:1">
      <c r="A1045965" s="145"/>
    </row>
    <row r="1045966" spans="1:1">
      <c r="A1045966" s="145"/>
    </row>
    <row r="1045967" spans="1:1">
      <c r="A1045967" s="145"/>
    </row>
    <row r="1045968" spans="1:1">
      <c r="A1045968" s="145"/>
    </row>
    <row r="1045969" spans="1:1">
      <c r="A1045969" s="145"/>
    </row>
    <row r="1045970" spans="1:1">
      <c r="A1045970" s="145"/>
    </row>
    <row r="1045971" spans="1:1">
      <c r="A1045971" s="145"/>
    </row>
    <row r="1045972" spans="1:1">
      <c r="A1045972" s="145"/>
    </row>
    <row r="1045973" spans="1:1">
      <c r="A1045973" s="145"/>
    </row>
    <row r="1045974" spans="1:1">
      <c r="A1045974" s="145"/>
    </row>
    <row r="1045975" spans="1:1">
      <c r="A1045975" s="145"/>
    </row>
    <row r="1045976" spans="1:1">
      <c r="A1045976" s="145"/>
    </row>
    <row r="1045977" spans="1:1">
      <c r="A1045977" s="145"/>
    </row>
    <row r="1045978" spans="1:1">
      <c r="A1045978" s="145"/>
    </row>
    <row r="1045979" spans="1:1">
      <c r="A1045979" s="145"/>
    </row>
    <row r="1045980" spans="1:1">
      <c r="A1045980" s="145"/>
    </row>
    <row r="1045981" spans="1:1">
      <c r="A1045981" s="145"/>
    </row>
    <row r="1045982" spans="1:1">
      <c r="A1045982" s="145"/>
    </row>
    <row r="1045983" spans="1:1">
      <c r="A1045983" s="145"/>
    </row>
    <row r="1045984" spans="1:1">
      <c r="A1045984" s="145"/>
    </row>
    <row r="1045985" spans="1:1">
      <c r="A1045985" s="145"/>
    </row>
    <row r="1045986" spans="1:1">
      <c r="A1045986" s="145"/>
    </row>
    <row r="1045987" spans="1:1">
      <c r="A1045987" s="145"/>
    </row>
    <row r="1045988" spans="1:1">
      <c r="A1045988" s="145"/>
    </row>
    <row r="1045989" spans="1:1">
      <c r="A1045989" s="145"/>
    </row>
    <row r="1045990" spans="1:1">
      <c r="A1045990" s="145"/>
    </row>
    <row r="1045991" spans="1:1">
      <c r="A1045991" s="145"/>
    </row>
    <row r="1045992" spans="1:1">
      <c r="A1045992" s="145"/>
    </row>
    <row r="1045993" spans="1:1">
      <c r="A1045993" s="145"/>
    </row>
    <row r="1045994" spans="1:1">
      <c r="A1045994" s="145"/>
    </row>
    <row r="1045995" spans="1:1">
      <c r="A1045995" s="145"/>
    </row>
    <row r="1045996" spans="1:1">
      <c r="A1045996" s="145"/>
    </row>
    <row r="1045997" spans="1:1">
      <c r="A1045997" s="145"/>
    </row>
    <row r="1045998" spans="1:1">
      <c r="A1045998" s="145"/>
    </row>
    <row r="1045999" spans="1:1">
      <c r="A1045999" s="145"/>
    </row>
    <row r="1046000" spans="1:1">
      <c r="A1046000" s="145"/>
    </row>
    <row r="1046001" spans="1:1">
      <c r="A1046001" s="145"/>
    </row>
    <row r="1046002" spans="1:1">
      <c r="A1046002" s="145"/>
    </row>
    <row r="1046003" spans="1:1">
      <c r="A1046003" s="145"/>
    </row>
    <row r="1046004" spans="1:1">
      <c r="A1046004" s="145"/>
    </row>
    <row r="1046005" spans="1:1">
      <c r="A1046005" s="145"/>
    </row>
    <row r="1046006" spans="1:1">
      <c r="A1046006" s="145"/>
    </row>
    <row r="1046007" spans="1:1">
      <c r="A1046007" s="145"/>
    </row>
    <row r="1046008" spans="1:1">
      <c r="A1046008" s="145"/>
    </row>
    <row r="1046009" spans="1:1">
      <c r="A1046009" s="145"/>
    </row>
    <row r="1046010" spans="1:1">
      <c r="A1046010" s="145"/>
    </row>
    <row r="1046011" spans="1:1">
      <c r="A1046011" s="145"/>
    </row>
    <row r="1046012" spans="1:1">
      <c r="A1046012" s="145"/>
    </row>
    <row r="1046013" spans="1:1">
      <c r="A1046013" s="145"/>
    </row>
    <row r="1046014" spans="1:1">
      <c r="A1046014" s="145"/>
    </row>
    <row r="1046015" spans="1:1">
      <c r="A1046015" s="145"/>
    </row>
    <row r="1046016" spans="1:1">
      <c r="A1046016" s="145"/>
    </row>
    <row r="1046017" spans="1:1">
      <c r="A1046017" s="145"/>
    </row>
    <row r="1046018" spans="1:1">
      <c r="A1046018" s="145"/>
    </row>
    <row r="1046019" spans="1:1">
      <c r="A1046019" s="145"/>
    </row>
    <row r="1046020" spans="1:1">
      <c r="A1046020" s="145"/>
    </row>
    <row r="1046021" spans="1:1">
      <c r="A1046021" s="145"/>
    </row>
    <row r="1046022" spans="1:1">
      <c r="A1046022" s="145"/>
    </row>
    <row r="1046023" spans="1:1">
      <c r="A1046023" s="145"/>
    </row>
    <row r="1046024" spans="1:1">
      <c r="A1046024" s="145"/>
    </row>
    <row r="1046025" spans="1:1">
      <c r="A1046025" s="145"/>
    </row>
    <row r="1046026" spans="1:1">
      <c r="A1046026" s="145"/>
    </row>
    <row r="1046027" spans="1:1">
      <c r="A1046027" s="145"/>
    </row>
    <row r="1046028" spans="1:1">
      <c r="A1046028" s="145"/>
    </row>
    <row r="1046029" spans="1:1">
      <c r="A1046029" s="145"/>
    </row>
    <row r="1046030" spans="1:1">
      <c r="A1046030" s="145"/>
    </row>
    <row r="1046031" spans="1:1">
      <c r="A1046031" s="145"/>
    </row>
    <row r="1046032" spans="1:1">
      <c r="A1046032" s="145"/>
    </row>
    <row r="1046033" spans="1:1">
      <c r="A1046033" s="145"/>
    </row>
    <row r="1046034" spans="1:1">
      <c r="A1046034" s="145"/>
    </row>
    <row r="1046035" spans="1:1">
      <c r="A1046035" s="145"/>
    </row>
    <row r="1046036" spans="1:1">
      <c r="A1046036" s="145"/>
    </row>
    <row r="1046037" spans="1:1">
      <c r="A1046037" s="145"/>
    </row>
    <row r="1046038" spans="1:1">
      <c r="A1046038" s="145"/>
    </row>
    <row r="1046039" spans="1:1">
      <c r="A1046039" s="145"/>
    </row>
    <row r="1046040" spans="1:1">
      <c r="A1046040" s="145"/>
    </row>
    <row r="1046041" spans="1:1">
      <c r="A1046041" s="145"/>
    </row>
    <row r="1046042" spans="1:1">
      <c r="A1046042" s="145"/>
    </row>
    <row r="1046043" spans="1:1">
      <c r="A1046043" s="145"/>
    </row>
    <row r="1046044" spans="1:1">
      <c r="A1046044" s="145"/>
    </row>
    <row r="1046045" spans="1:1">
      <c r="A1046045" s="145"/>
    </row>
    <row r="1046046" spans="1:1">
      <c r="A1046046" s="145"/>
    </row>
    <row r="1046047" spans="1:1">
      <c r="A1046047" s="145"/>
    </row>
    <row r="1046048" spans="1:1">
      <c r="A1046048" s="145"/>
    </row>
    <row r="1046049" spans="1:1">
      <c r="A1046049" s="145"/>
    </row>
    <row r="1046050" spans="1:1">
      <c r="A1046050" s="145"/>
    </row>
    <row r="1046051" spans="1:1">
      <c r="A1046051" s="145"/>
    </row>
    <row r="1046052" spans="1:1">
      <c r="A1046052" s="145"/>
    </row>
    <row r="1046053" spans="1:1">
      <c r="A1046053" s="145"/>
    </row>
    <row r="1046054" spans="1:1">
      <c r="A1046054" s="145"/>
    </row>
    <row r="1046055" spans="1:1">
      <c r="A1046055" s="145"/>
    </row>
    <row r="1046056" spans="1:1">
      <c r="A1046056" s="145"/>
    </row>
    <row r="1046057" spans="1:1">
      <c r="A1046057" s="145"/>
    </row>
    <row r="1046058" spans="1:1">
      <c r="A1046058" s="145"/>
    </row>
    <row r="1046059" spans="1:1">
      <c r="A1046059" s="145"/>
    </row>
    <row r="1046060" spans="1:1">
      <c r="A1046060" s="145"/>
    </row>
    <row r="1046061" spans="1:1">
      <c r="A1046061" s="145"/>
    </row>
    <row r="1046062" spans="1:1">
      <c r="A1046062" s="145"/>
    </row>
    <row r="1046063" spans="1:1">
      <c r="A1046063" s="145"/>
    </row>
    <row r="1046064" spans="1:1">
      <c r="A1046064" s="145"/>
    </row>
    <row r="1046065" spans="1:1">
      <c r="A1046065" s="145"/>
    </row>
    <row r="1046066" spans="1:1">
      <c r="A1046066" s="145"/>
    </row>
    <row r="1046067" spans="1:1">
      <c r="A1046067" s="145"/>
    </row>
    <row r="1046068" spans="1:1">
      <c r="A1046068" s="145"/>
    </row>
    <row r="1046069" spans="1:1">
      <c r="A1046069" s="145"/>
    </row>
    <row r="1046070" spans="1:1">
      <c r="A1046070" s="145"/>
    </row>
    <row r="1046071" spans="1:1">
      <c r="A1046071" s="145"/>
    </row>
    <row r="1046072" spans="1:1">
      <c r="A1046072" s="145"/>
    </row>
    <row r="1046073" spans="1:1">
      <c r="A1046073" s="145"/>
    </row>
    <row r="1046074" spans="1:1">
      <c r="A1046074" s="145"/>
    </row>
    <row r="1046075" spans="1:1">
      <c r="A1046075" s="145"/>
    </row>
    <row r="1046076" spans="1:1">
      <c r="A1046076" s="145"/>
    </row>
    <row r="1046077" spans="1:1">
      <c r="A1046077" s="145"/>
    </row>
    <row r="1046078" spans="1:1">
      <c r="A1046078" s="145"/>
    </row>
    <row r="1046079" spans="1:1">
      <c r="A1046079" s="145"/>
    </row>
    <row r="1046080" spans="1:1">
      <c r="A1046080" s="145"/>
    </row>
    <row r="1046081" spans="1:1">
      <c r="A1046081" s="145"/>
    </row>
    <row r="1046082" spans="1:1">
      <c r="A1046082" s="145"/>
    </row>
    <row r="1046083" spans="1:1">
      <c r="A1046083" s="145"/>
    </row>
    <row r="1046084" spans="1:1">
      <c r="A1046084" s="145"/>
    </row>
    <row r="1046085" spans="1:1">
      <c r="A1046085" s="145"/>
    </row>
    <row r="1046086" spans="1:1">
      <c r="A1046086" s="145"/>
    </row>
    <row r="1046087" spans="1:1">
      <c r="A1046087" s="145"/>
    </row>
    <row r="1046088" spans="1:1">
      <c r="A1046088" s="145"/>
    </row>
    <row r="1046089" spans="1:1">
      <c r="A1046089" s="145"/>
    </row>
    <row r="1046090" spans="1:1">
      <c r="A1046090" s="145"/>
    </row>
    <row r="1046091" spans="1:1">
      <c r="A1046091" s="145"/>
    </row>
    <row r="1046092" spans="1:1">
      <c r="A1046092" s="145"/>
    </row>
    <row r="1046093" spans="1:1">
      <c r="A1046093" s="145"/>
    </row>
    <row r="1046094" spans="1:1">
      <c r="A1046094" s="145"/>
    </row>
    <row r="1046095" spans="1:1">
      <c r="A1046095" s="145"/>
    </row>
    <row r="1046096" spans="1:1">
      <c r="A1046096" s="145"/>
    </row>
    <row r="1046097" spans="1:1">
      <c r="A1046097" s="145"/>
    </row>
    <row r="1046098" spans="1:1">
      <c r="A1046098" s="145"/>
    </row>
    <row r="1046099" spans="1:1">
      <c r="A1046099" s="145"/>
    </row>
    <row r="1046100" spans="1:1">
      <c r="A1046100" s="145"/>
    </row>
    <row r="1046101" spans="1:1">
      <c r="A1046101" s="145"/>
    </row>
    <row r="1046102" spans="1:1">
      <c r="A1046102" s="145"/>
    </row>
    <row r="1046103" spans="1:1">
      <c r="A1046103" s="145"/>
    </row>
    <row r="1046104" spans="1:1">
      <c r="A1046104" s="145"/>
    </row>
    <row r="1046105" spans="1:1">
      <c r="A1046105" s="145"/>
    </row>
    <row r="1046106" spans="1:1">
      <c r="A1046106" s="145"/>
    </row>
    <row r="1046107" spans="1:1">
      <c r="A1046107" s="145"/>
    </row>
    <row r="1046108" spans="1:1">
      <c r="A1046108" s="145"/>
    </row>
    <row r="1046109" spans="1:1">
      <c r="A1046109" s="145"/>
    </row>
    <row r="1046110" spans="1:1">
      <c r="A1046110" s="145"/>
    </row>
    <row r="1046111" spans="1:1">
      <c r="A1046111" s="145"/>
    </row>
    <row r="1046112" spans="1:1">
      <c r="A1046112" s="145"/>
    </row>
    <row r="1046113" spans="1:1">
      <c r="A1046113" s="145"/>
    </row>
    <row r="1046114" spans="1:1">
      <c r="A1046114" s="145"/>
    </row>
    <row r="1046115" spans="1:1">
      <c r="A1046115" s="145"/>
    </row>
    <row r="1046116" spans="1:1">
      <c r="A1046116" s="145"/>
    </row>
    <row r="1046117" spans="1:1">
      <c r="A1046117" s="145"/>
    </row>
    <row r="1046118" spans="1:1">
      <c r="A1046118" s="145"/>
    </row>
    <row r="1046119" spans="1:1">
      <c r="A1046119" s="145"/>
    </row>
    <row r="1046120" spans="1:1">
      <c r="A1046120" s="145"/>
    </row>
    <row r="1046121" spans="1:1">
      <c r="A1046121" s="145"/>
    </row>
    <row r="1046122" spans="1:1">
      <c r="A1046122" s="145"/>
    </row>
    <row r="1046123" spans="1:1">
      <c r="A1046123" s="145"/>
    </row>
    <row r="1046124" spans="1:1">
      <c r="A1046124" s="145"/>
    </row>
    <row r="1046125" spans="1:1">
      <c r="A1046125" s="145"/>
    </row>
    <row r="1046126" spans="1:1">
      <c r="A1046126" s="145"/>
    </row>
    <row r="1046127" spans="1:1">
      <c r="A1046127" s="145"/>
    </row>
    <row r="1046128" spans="1:1">
      <c r="A1046128" s="145"/>
    </row>
    <row r="1046129" spans="1:1">
      <c r="A1046129" s="145"/>
    </row>
    <row r="1046130" spans="1:1">
      <c r="A1046130" s="145"/>
    </row>
    <row r="1046131" spans="1:1">
      <c r="A1046131" s="145"/>
    </row>
    <row r="1046132" spans="1:1">
      <c r="A1046132" s="145"/>
    </row>
    <row r="1046133" spans="1:1">
      <c r="A1046133" s="145"/>
    </row>
    <row r="1046134" spans="1:1">
      <c r="A1046134" s="145"/>
    </row>
    <row r="1046135" spans="1:1">
      <c r="A1046135" s="145"/>
    </row>
    <row r="1046136" spans="1:1">
      <c r="A1046136" s="145"/>
    </row>
    <row r="1046137" spans="1:1">
      <c r="A1046137" s="145"/>
    </row>
    <row r="1046138" spans="1:1">
      <c r="A1046138" s="145"/>
    </row>
    <row r="1046139" spans="1:1">
      <c r="A1046139" s="145"/>
    </row>
    <row r="1046140" spans="1:1">
      <c r="A1046140" s="145"/>
    </row>
    <row r="1046141" spans="1:1">
      <c r="A1046141" s="145"/>
    </row>
    <row r="1046142" spans="1:1">
      <c r="A1046142" s="145"/>
    </row>
    <row r="1046143" spans="1:1">
      <c r="A1046143" s="145"/>
    </row>
    <row r="1046144" spans="1:1">
      <c r="A1046144" s="145"/>
    </row>
    <row r="1046145" spans="1:1">
      <c r="A1046145" s="145"/>
    </row>
    <row r="1046146" spans="1:1">
      <c r="A1046146" s="145"/>
    </row>
    <row r="1046147" spans="1:1">
      <c r="A1046147" s="145"/>
    </row>
    <row r="1046148" spans="1:1">
      <c r="A1046148" s="145"/>
    </row>
    <row r="1046149" spans="1:1">
      <c r="A1046149" s="145"/>
    </row>
    <row r="1046150" spans="1:1">
      <c r="A1046150" s="145"/>
    </row>
    <row r="1046151" spans="1:1">
      <c r="A1046151" s="145"/>
    </row>
    <row r="1046152" spans="1:1">
      <c r="A1046152" s="145"/>
    </row>
    <row r="1046153" spans="1:1">
      <c r="A1046153" s="145"/>
    </row>
    <row r="1046154" spans="1:1">
      <c r="A1046154" s="145"/>
    </row>
    <row r="1046155" spans="1:1">
      <c r="A1046155" s="145"/>
    </row>
    <row r="1046156" spans="1:1">
      <c r="A1046156" s="145"/>
    </row>
    <row r="1046157" spans="1:1">
      <c r="A1046157" s="145"/>
    </row>
    <row r="1046158" spans="1:1">
      <c r="A1046158" s="145"/>
    </row>
    <row r="1046159" spans="1:1">
      <c r="A1046159" s="145"/>
    </row>
    <row r="1046160" spans="1:1">
      <c r="A1046160" s="145"/>
    </row>
    <row r="1046161" spans="1:1">
      <c r="A1046161" s="145"/>
    </row>
    <row r="1046162" spans="1:1">
      <c r="A1046162" s="145"/>
    </row>
    <row r="1046163" spans="1:1">
      <c r="A1046163" s="145"/>
    </row>
    <row r="1046164" spans="1:1">
      <c r="A1046164" s="145"/>
    </row>
    <row r="1046165" spans="1:1">
      <c r="A1046165" s="145"/>
    </row>
    <row r="1046166" spans="1:1">
      <c r="A1046166" s="145"/>
    </row>
    <row r="1046167" spans="1:1">
      <c r="A1046167" s="145"/>
    </row>
    <row r="1046168" spans="1:1">
      <c r="A1046168" s="145"/>
    </row>
    <row r="1046169" spans="1:1">
      <c r="A1046169" s="145"/>
    </row>
    <row r="1046170" spans="1:1">
      <c r="A1046170" s="145"/>
    </row>
    <row r="1046171" spans="1:1">
      <c r="A1046171" s="145"/>
    </row>
    <row r="1046172" spans="1:1">
      <c r="A1046172" s="145"/>
    </row>
    <row r="1046173" spans="1:1">
      <c r="A1046173" s="145"/>
    </row>
    <row r="1046174" spans="1:1">
      <c r="A1046174" s="145"/>
    </row>
    <row r="1046175" spans="1:1">
      <c r="A1046175" s="145"/>
    </row>
    <row r="1046176" spans="1:1">
      <c r="A1046176" s="145"/>
    </row>
    <row r="1046177" spans="1:1">
      <c r="A1046177" s="145"/>
    </row>
    <row r="1046178" spans="1:1">
      <c r="A1046178" s="145"/>
    </row>
    <row r="1046179" spans="1:1">
      <c r="A1046179" s="145"/>
    </row>
    <row r="1046180" spans="1:1">
      <c r="A1046180" s="145"/>
    </row>
    <row r="1046181" spans="1:1">
      <c r="A1046181" s="145"/>
    </row>
    <row r="1046182" spans="1:1">
      <c r="A1046182" s="145"/>
    </row>
    <row r="1046183" spans="1:1">
      <c r="A1046183" s="145"/>
    </row>
    <row r="1046184" spans="1:1">
      <c r="A1046184" s="145"/>
    </row>
    <row r="1046185" spans="1:1">
      <c r="A1046185" s="145"/>
    </row>
    <row r="1046186" spans="1:1">
      <c r="A1046186" s="145"/>
    </row>
    <row r="1046187" spans="1:1">
      <c r="A1046187" s="145"/>
    </row>
    <row r="1046188" spans="1:1">
      <c r="A1046188" s="145"/>
    </row>
    <row r="1046189" spans="1:1">
      <c r="A1046189" s="145"/>
    </row>
    <row r="1046190" spans="1:1">
      <c r="A1046190" s="145"/>
    </row>
    <row r="1046191" spans="1:1">
      <c r="A1046191" s="145"/>
    </row>
    <row r="1046192" spans="1:1">
      <c r="A1046192" s="145"/>
    </row>
    <row r="1046193" spans="1:1">
      <c r="A1046193" s="145"/>
    </row>
    <row r="1046194" spans="1:1">
      <c r="A1046194" s="145"/>
    </row>
    <row r="1046195" spans="1:1">
      <c r="A1046195" s="145"/>
    </row>
    <row r="1046196" spans="1:1">
      <c r="A1046196" s="145"/>
    </row>
    <row r="1046197" spans="1:1">
      <c r="A1046197" s="145"/>
    </row>
    <row r="1046198" spans="1:1">
      <c r="A1046198" s="145"/>
    </row>
    <row r="1046199" spans="1:1">
      <c r="A1046199" s="145"/>
    </row>
    <row r="1046200" spans="1:1">
      <c r="A1046200" s="145"/>
    </row>
    <row r="1046201" spans="1:1">
      <c r="A1046201" s="145"/>
    </row>
    <row r="1046202" spans="1:1">
      <c r="A1046202" s="145"/>
    </row>
    <row r="1046203" spans="1:1">
      <c r="A1046203" s="145"/>
    </row>
    <row r="1046204" spans="1:1">
      <c r="A1046204" s="145"/>
    </row>
    <row r="1046205" spans="1:1">
      <c r="A1046205" s="145"/>
    </row>
    <row r="1046206" spans="1:1">
      <c r="A1046206" s="145"/>
    </row>
    <row r="1046207" spans="1:1">
      <c r="A1046207" s="145"/>
    </row>
    <row r="1046208" spans="1:1">
      <c r="A1046208" s="145"/>
    </row>
    <row r="1046209" spans="1:1">
      <c r="A1046209" s="145"/>
    </row>
    <row r="1046210" spans="1:1">
      <c r="A1046210" s="145"/>
    </row>
    <row r="1046211" spans="1:1">
      <c r="A1046211" s="145"/>
    </row>
    <row r="1046212" spans="1:1">
      <c r="A1046212" s="145"/>
    </row>
    <row r="1046213" spans="1:1">
      <c r="A1046213" s="145"/>
    </row>
    <row r="1046214" spans="1:1">
      <c r="A1046214" s="145"/>
    </row>
    <row r="1046215" spans="1:1">
      <c r="A1046215" s="145"/>
    </row>
    <row r="1046216" spans="1:1">
      <c r="A1046216" s="145"/>
    </row>
    <row r="1046217" spans="1:1">
      <c r="A1046217" s="145"/>
    </row>
    <row r="1046218" spans="1:1">
      <c r="A1046218" s="145"/>
    </row>
    <row r="1046219" spans="1:1">
      <c r="A1046219" s="145"/>
    </row>
    <row r="1046220" spans="1:1">
      <c r="A1046220" s="145"/>
    </row>
    <row r="1046221" spans="1:1">
      <c r="A1046221" s="145"/>
    </row>
    <row r="1046222" spans="1:1">
      <c r="A1046222" s="145"/>
    </row>
    <row r="1046223" spans="1:1">
      <c r="A1046223" s="145"/>
    </row>
    <row r="1046224" spans="1:1">
      <c r="A1046224" s="145"/>
    </row>
    <row r="1046225" spans="1:1">
      <c r="A1046225" s="145"/>
    </row>
    <row r="1046226" spans="1:1">
      <c r="A1046226" s="145"/>
    </row>
    <row r="1046227" spans="1:1">
      <c r="A1046227" s="145"/>
    </row>
    <row r="1046228" spans="1:1">
      <c r="A1046228" s="145"/>
    </row>
    <row r="1046229" spans="1:1">
      <c r="A1046229" s="145"/>
    </row>
    <row r="1046230" spans="1:1">
      <c r="A1046230" s="145"/>
    </row>
    <row r="1046231" spans="1:1">
      <c r="A1046231" s="145"/>
    </row>
    <row r="1046232" spans="1:1">
      <c r="A1046232" s="145"/>
    </row>
    <row r="1046233" spans="1:1">
      <c r="A1046233" s="145"/>
    </row>
    <row r="1046234" spans="1:1">
      <c r="A1046234" s="145"/>
    </row>
    <row r="1046235" spans="1:1">
      <c r="A1046235" s="145"/>
    </row>
    <row r="1046236" spans="1:1">
      <c r="A1046236" s="145"/>
    </row>
    <row r="1046237" spans="1:1">
      <c r="A1046237" s="145"/>
    </row>
    <row r="1046238" spans="1:1">
      <c r="A1046238" s="145"/>
    </row>
    <row r="1046239" spans="1:1">
      <c r="A1046239" s="145"/>
    </row>
    <row r="1046240" spans="1:1">
      <c r="A1046240" s="145"/>
    </row>
    <row r="1046241" spans="1:1">
      <c r="A1046241" s="145"/>
    </row>
    <row r="1046242" spans="1:1">
      <c r="A1046242" s="145"/>
    </row>
    <row r="1046243" spans="1:1">
      <c r="A1046243" s="145"/>
    </row>
    <row r="1046244" spans="1:1">
      <c r="A1046244" s="145"/>
    </row>
    <row r="1046245" spans="1:1">
      <c r="A1046245" s="145"/>
    </row>
    <row r="1046246" spans="1:1">
      <c r="A1046246" s="145"/>
    </row>
    <row r="1046247" spans="1:1">
      <c r="A1046247" s="145"/>
    </row>
    <row r="1046248" spans="1:1">
      <c r="A1046248" s="145"/>
    </row>
    <row r="1046249" spans="1:1">
      <c r="A1046249" s="145"/>
    </row>
    <row r="1046250" spans="1:1">
      <c r="A1046250" s="145"/>
    </row>
    <row r="1046251" spans="1:1">
      <c r="A1046251" s="145"/>
    </row>
    <row r="1046252" spans="1:1">
      <c r="A1046252" s="145"/>
    </row>
    <row r="1046253" spans="1:1">
      <c r="A1046253" s="145"/>
    </row>
    <row r="1046254" spans="1:1">
      <c r="A1046254" s="145"/>
    </row>
    <row r="1046255" spans="1:1">
      <c r="A1046255" s="145"/>
    </row>
    <row r="1046256" spans="1:1">
      <c r="A1046256" s="145"/>
    </row>
    <row r="1046257" spans="1:1">
      <c r="A1046257" s="145"/>
    </row>
    <row r="1046258" spans="1:1">
      <c r="A1046258" s="145"/>
    </row>
    <row r="1046259" spans="1:1">
      <c r="A1046259" s="145"/>
    </row>
    <row r="1046260" spans="1:1">
      <c r="A1046260" s="145"/>
    </row>
    <row r="1046261" spans="1:1">
      <c r="A1046261" s="145"/>
    </row>
    <row r="1046262" spans="1:1">
      <c r="A1046262" s="145"/>
    </row>
    <row r="1046263" spans="1:1">
      <c r="A1046263" s="145"/>
    </row>
    <row r="1046264" spans="1:1">
      <c r="A1046264" s="145"/>
    </row>
    <row r="1046265" spans="1:1">
      <c r="A1046265" s="145"/>
    </row>
    <row r="1046266" spans="1:1">
      <c r="A1046266" s="145"/>
    </row>
    <row r="1046267" spans="1:1">
      <c r="A1046267" s="145"/>
    </row>
    <row r="1046268" spans="1:1">
      <c r="A1046268" s="145"/>
    </row>
    <row r="1046269" spans="1:1">
      <c r="A1046269" s="145"/>
    </row>
    <row r="1046270" spans="1:1">
      <c r="A1046270" s="145"/>
    </row>
    <row r="1046271" spans="1:1">
      <c r="A1046271" s="145"/>
    </row>
    <row r="1046272" spans="1:1">
      <c r="A1046272" s="145"/>
    </row>
    <row r="1046273" spans="1:1">
      <c r="A1046273" s="145"/>
    </row>
    <row r="1046274" spans="1:1">
      <c r="A1046274" s="145"/>
    </row>
    <row r="1046275" spans="1:1">
      <c r="A1046275" s="145"/>
    </row>
    <row r="1046276" spans="1:1">
      <c r="A1046276" s="145"/>
    </row>
    <row r="1046277" spans="1:1">
      <c r="A1046277" s="145"/>
    </row>
    <row r="1046278" spans="1:1">
      <c r="A1046278" s="145"/>
    </row>
    <row r="1046279" spans="1:1">
      <c r="A1046279" s="145"/>
    </row>
    <row r="1046280" spans="1:1">
      <c r="A1046280" s="145"/>
    </row>
    <row r="1046281" spans="1:1">
      <c r="A1046281" s="145"/>
    </row>
    <row r="1046282" spans="1:1">
      <c r="A1046282" s="145"/>
    </row>
    <row r="1046283" spans="1:1">
      <c r="A1046283" s="145"/>
    </row>
    <row r="1046284" spans="1:1">
      <c r="A1046284" s="145"/>
    </row>
    <row r="1046285" spans="1:1">
      <c r="A1046285" s="145"/>
    </row>
    <row r="1046286" spans="1:1">
      <c r="A1046286" s="145"/>
    </row>
    <row r="1046287" spans="1:1">
      <c r="A1046287" s="145"/>
    </row>
    <row r="1046288" spans="1:1">
      <c r="A1046288" s="145"/>
    </row>
    <row r="1046289" spans="1:1">
      <c r="A1046289" s="145"/>
    </row>
    <row r="1046290" spans="1:1">
      <c r="A1046290" s="145"/>
    </row>
    <row r="1046291" spans="1:1">
      <c r="A1046291" s="145"/>
    </row>
    <row r="1046292" spans="1:1">
      <c r="A1046292" s="145"/>
    </row>
    <row r="1046293" spans="1:1">
      <c r="A1046293" s="145"/>
    </row>
    <row r="1046294" spans="1:1">
      <c r="A1046294" s="145"/>
    </row>
    <row r="1046295" spans="1:1">
      <c r="A1046295" s="145"/>
    </row>
    <row r="1046296" spans="1:1">
      <c r="A1046296" s="145"/>
    </row>
    <row r="1046297" spans="1:1">
      <c r="A1046297" s="145"/>
    </row>
    <row r="1046298" spans="1:1">
      <c r="A1046298" s="145"/>
    </row>
    <row r="1046299" spans="1:1">
      <c r="A1046299" s="145"/>
    </row>
    <row r="1046300" spans="1:1">
      <c r="A1046300" s="145"/>
    </row>
    <row r="1046301" spans="1:1">
      <c r="A1046301" s="145"/>
    </row>
    <row r="1046302" spans="1:1">
      <c r="A1046302" s="145"/>
    </row>
    <row r="1046303" spans="1:1">
      <c r="A1046303" s="145"/>
    </row>
    <row r="1046304" spans="1:1">
      <c r="A1046304" s="145"/>
    </row>
    <row r="1046305" spans="1:1">
      <c r="A1046305" s="145"/>
    </row>
    <row r="1046306" spans="1:1">
      <c r="A1046306" s="145"/>
    </row>
    <row r="1046307" spans="1:1">
      <c r="A1046307" s="145"/>
    </row>
    <row r="1046308" spans="1:1">
      <c r="A1046308" s="145"/>
    </row>
    <row r="1046309" spans="1:1">
      <c r="A1046309" s="145"/>
    </row>
    <row r="1046310" spans="1:1">
      <c r="A1046310" s="145"/>
    </row>
    <row r="1046311" spans="1:1">
      <c r="A1046311" s="145"/>
    </row>
    <row r="1046312" spans="1:1">
      <c r="A1046312" s="145"/>
    </row>
    <row r="1046313" spans="1:1">
      <c r="A1046313" s="145"/>
    </row>
    <row r="1046314" spans="1:1">
      <c r="A1046314" s="145"/>
    </row>
    <row r="1046315" spans="1:1">
      <c r="A1046315" s="145"/>
    </row>
    <row r="1046316" spans="1:1">
      <c r="A1046316" s="145"/>
    </row>
    <row r="1046317" spans="1:1">
      <c r="A1046317" s="145"/>
    </row>
    <row r="1046318" spans="1:1">
      <c r="A1046318" s="145"/>
    </row>
    <row r="1046319" spans="1:1">
      <c r="A1046319" s="145"/>
    </row>
    <row r="1046320" spans="1:1">
      <c r="A1046320" s="145"/>
    </row>
    <row r="1046321" spans="1:1">
      <c r="A1046321" s="145"/>
    </row>
    <row r="1046322" spans="1:1">
      <c r="A1046322" s="145"/>
    </row>
    <row r="1046323" spans="1:1">
      <c r="A1046323" s="145"/>
    </row>
    <row r="1046324" spans="1:1">
      <c r="A1046324" s="145"/>
    </row>
    <row r="1046325" spans="1:1">
      <c r="A1046325" s="145"/>
    </row>
    <row r="1046326" spans="1:1">
      <c r="A1046326" s="145"/>
    </row>
    <row r="1046327" spans="1:1">
      <c r="A1046327" s="145"/>
    </row>
    <row r="1046328" spans="1:1">
      <c r="A1046328" s="145"/>
    </row>
    <row r="1046329" spans="1:1">
      <c r="A1046329" s="145"/>
    </row>
    <row r="1046330" spans="1:1">
      <c r="A1046330" s="145"/>
    </row>
    <row r="1046331" spans="1:1">
      <c r="A1046331" s="145"/>
    </row>
    <row r="1046332" spans="1:1">
      <c r="A1046332" s="145"/>
    </row>
    <row r="1046333" spans="1:1">
      <c r="A1046333" s="145"/>
    </row>
    <row r="1046334" spans="1:1">
      <c r="A1046334" s="145"/>
    </row>
    <row r="1046335" spans="1:1">
      <c r="A1046335" s="145"/>
    </row>
    <row r="1046336" spans="1:1">
      <c r="A1046336" s="145"/>
    </row>
    <row r="1046337" spans="1:1">
      <c r="A1046337" s="145"/>
    </row>
    <row r="1046338" spans="1:1">
      <c r="A1046338" s="145"/>
    </row>
    <row r="1046339" spans="1:1">
      <c r="A1046339" s="145"/>
    </row>
    <row r="1046340" spans="1:1">
      <c r="A1046340" s="145"/>
    </row>
    <row r="1046341" spans="1:1">
      <c r="A1046341" s="145"/>
    </row>
    <row r="1046342" spans="1:1">
      <c r="A1046342" s="145"/>
    </row>
    <row r="1046343" spans="1:1">
      <c r="A1046343" s="145"/>
    </row>
    <row r="1046344" spans="1:1">
      <c r="A1046344" s="145"/>
    </row>
    <row r="1046345" spans="1:1">
      <c r="A1046345" s="145"/>
    </row>
    <row r="1046346" spans="1:1">
      <c r="A1046346" s="145"/>
    </row>
    <row r="1046347" spans="1:1">
      <c r="A1046347" s="145"/>
    </row>
    <row r="1046348" spans="1:1">
      <c r="A1046348" s="145"/>
    </row>
    <row r="1046349" spans="1:1">
      <c r="A1046349" s="145"/>
    </row>
    <row r="1046350" spans="1:1">
      <c r="A1046350" s="145"/>
    </row>
    <row r="1046351" spans="1:1">
      <c r="A1046351" s="145"/>
    </row>
    <row r="1046352" spans="1:1">
      <c r="A1046352" s="145"/>
    </row>
    <row r="1046353" spans="1:1">
      <c r="A1046353" s="145"/>
    </row>
    <row r="1046354" spans="1:1">
      <c r="A1046354" s="145"/>
    </row>
    <row r="1046355" spans="1:1">
      <c r="A1046355" s="145"/>
    </row>
    <row r="1046356" spans="1:1">
      <c r="A1046356" s="145"/>
    </row>
    <row r="1046357" spans="1:1">
      <c r="A1046357" s="145"/>
    </row>
    <row r="1046358" spans="1:1">
      <c r="A1046358" s="145"/>
    </row>
    <row r="1046359" spans="1:1">
      <c r="A1046359" s="145"/>
    </row>
    <row r="1046360" spans="1:1">
      <c r="A1046360" s="145"/>
    </row>
    <row r="1046361" spans="1:1">
      <c r="A1046361" s="145"/>
    </row>
    <row r="1046362" spans="1:1">
      <c r="A1046362" s="145"/>
    </row>
    <row r="1046363" spans="1:1">
      <c r="A1046363" s="145"/>
    </row>
    <row r="1046364" spans="1:1">
      <c r="A1046364" s="145"/>
    </row>
    <row r="1046365" spans="1:1">
      <c r="A1046365" s="145"/>
    </row>
    <row r="1046366" spans="1:1">
      <c r="A1046366" s="145"/>
    </row>
    <row r="1046367" spans="1:1">
      <c r="A1046367" s="145"/>
    </row>
    <row r="1046368" spans="1:1">
      <c r="A1046368" s="145"/>
    </row>
    <row r="1046369" spans="1:1">
      <c r="A1046369" s="145"/>
    </row>
    <row r="1046370" spans="1:1">
      <c r="A1046370" s="145"/>
    </row>
    <row r="1046371" spans="1:1">
      <c r="A1046371" s="145"/>
    </row>
    <row r="1046372" spans="1:1">
      <c r="A1046372" s="145"/>
    </row>
    <row r="1046373" spans="1:1">
      <c r="A1046373" s="145"/>
    </row>
    <row r="1046374" spans="1:1">
      <c r="A1046374" s="145"/>
    </row>
    <row r="1046375" spans="1:1">
      <c r="A1046375" s="145"/>
    </row>
    <row r="1046376" spans="1:1">
      <c r="A1046376" s="145"/>
    </row>
    <row r="1046377" spans="1:1">
      <c r="A1046377" s="145"/>
    </row>
    <row r="1046378" spans="1:1">
      <c r="A1046378" s="145"/>
    </row>
    <row r="1046379" spans="1:1">
      <c r="A1046379" s="145"/>
    </row>
    <row r="1046380" spans="1:1">
      <c r="A1046380" s="145"/>
    </row>
    <row r="1046381" spans="1:1">
      <c r="A1046381" s="145"/>
    </row>
    <row r="1046382" spans="1:1">
      <c r="A1046382" s="145"/>
    </row>
    <row r="1046383" spans="1:1">
      <c r="A1046383" s="145"/>
    </row>
    <row r="1046384" spans="1:1">
      <c r="A1046384" s="145"/>
    </row>
    <row r="1046385" spans="1:1">
      <c r="A1046385" s="145"/>
    </row>
    <row r="1046386" spans="1:1">
      <c r="A1046386" s="145"/>
    </row>
    <row r="1046387" spans="1:1">
      <c r="A1046387" s="145"/>
    </row>
    <row r="1046388" spans="1:1">
      <c r="A1046388" s="145"/>
    </row>
    <row r="1046389" spans="1:1">
      <c r="A1046389" s="145"/>
    </row>
    <row r="1046390" spans="1:1">
      <c r="A1046390" s="145"/>
    </row>
    <row r="1046391" spans="1:1">
      <c r="A1046391" s="145"/>
    </row>
    <row r="1046392" spans="1:1">
      <c r="A1046392" s="145"/>
    </row>
    <row r="1046393" spans="1:1">
      <c r="A1046393" s="145"/>
    </row>
    <row r="1046394" spans="1:1">
      <c r="A1046394" s="145"/>
    </row>
    <row r="1046395" spans="1:1">
      <c r="A1046395" s="145"/>
    </row>
    <row r="1046396" spans="1:1">
      <c r="A1046396" s="145"/>
    </row>
    <row r="1046397" spans="1:1">
      <c r="A1046397" s="145"/>
    </row>
    <row r="1046398" spans="1:1">
      <c r="A1046398" s="145"/>
    </row>
    <row r="1046399" spans="1:1">
      <c r="A1046399" s="145"/>
    </row>
    <row r="1046400" spans="1:1">
      <c r="A1046400" s="145"/>
    </row>
    <row r="1046401" spans="1:1">
      <c r="A1046401" s="145"/>
    </row>
    <row r="1046402" spans="1:1">
      <c r="A1046402" s="145"/>
    </row>
    <row r="1046403" spans="1:1">
      <c r="A1046403" s="145"/>
    </row>
    <row r="1046404" spans="1:1">
      <c r="A1046404" s="145"/>
    </row>
    <row r="1046405" spans="1:1">
      <c r="A1046405" s="145"/>
    </row>
    <row r="1046406" spans="1:1">
      <c r="A1046406" s="145"/>
    </row>
    <row r="1046407" spans="1:1">
      <c r="A1046407" s="145"/>
    </row>
    <row r="1046408" spans="1:1">
      <c r="A1046408" s="145"/>
    </row>
    <row r="1046409" spans="1:1">
      <c r="A1046409" s="145"/>
    </row>
    <row r="1046410" spans="1:1">
      <c r="A1046410" s="145"/>
    </row>
    <row r="1046411" spans="1:1">
      <c r="A1046411" s="145"/>
    </row>
    <row r="1046412" spans="1:1">
      <c r="A1046412" s="145"/>
    </row>
    <row r="1046413" spans="1:1">
      <c r="A1046413" s="145"/>
    </row>
    <row r="1046414" spans="1:1">
      <c r="A1046414" s="145"/>
    </row>
    <row r="1046415" spans="1:1">
      <c r="A1046415" s="145"/>
    </row>
    <row r="1046416" spans="1:1">
      <c r="A1046416" s="145"/>
    </row>
    <row r="1046417" spans="1:1">
      <c r="A1046417" s="145"/>
    </row>
    <row r="1046418" spans="1:1">
      <c r="A1046418" s="145"/>
    </row>
    <row r="1046419" spans="1:1">
      <c r="A1046419" s="145"/>
    </row>
    <row r="1046420" spans="1:1">
      <c r="A1046420" s="145"/>
    </row>
    <row r="1046421" spans="1:1">
      <c r="A1046421" s="145"/>
    </row>
    <row r="1046422" spans="1:1">
      <c r="A1046422" s="145"/>
    </row>
    <row r="1046423" spans="1:1">
      <c r="A1046423" s="145"/>
    </row>
    <row r="1046424" spans="1:1">
      <c r="A1046424" s="145"/>
    </row>
    <row r="1046425" spans="1:1">
      <c r="A1046425" s="145"/>
    </row>
    <row r="1046426" spans="1:1">
      <c r="A1046426" s="145"/>
    </row>
    <row r="1046427" spans="1:1">
      <c r="A1046427" s="145"/>
    </row>
    <row r="1046428" spans="1:1">
      <c r="A1046428" s="145"/>
    </row>
    <row r="1046429" spans="1:1">
      <c r="A1046429" s="145"/>
    </row>
    <row r="1046430" spans="1:1">
      <c r="A1046430" s="145"/>
    </row>
    <row r="1046431" spans="1:1">
      <c r="A1046431" s="145"/>
    </row>
    <row r="1046432" spans="1:1">
      <c r="A1046432" s="145"/>
    </row>
    <row r="1046433" spans="1:1">
      <c r="A1046433" s="145"/>
    </row>
    <row r="1046434" spans="1:1">
      <c r="A1046434" s="145"/>
    </row>
    <row r="1046435" spans="1:1">
      <c r="A1046435" s="145"/>
    </row>
    <row r="1046436" spans="1:1">
      <c r="A1046436" s="145"/>
    </row>
    <row r="1046437" spans="1:1">
      <c r="A1046437" s="145"/>
    </row>
    <row r="1046438" spans="1:1">
      <c r="A1046438" s="145"/>
    </row>
    <row r="1046439" spans="1:1">
      <c r="A1046439" s="145"/>
    </row>
    <row r="1046440" spans="1:1">
      <c r="A1046440" s="145"/>
    </row>
    <row r="1046441" spans="1:1">
      <c r="A1046441" s="145"/>
    </row>
    <row r="1046442" spans="1:1">
      <c r="A1046442" s="145"/>
    </row>
    <row r="1046443" spans="1:1">
      <c r="A1046443" s="145"/>
    </row>
    <row r="1046444" spans="1:1">
      <c r="A1046444" s="145"/>
    </row>
    <row r="1046445" spans="1:1">
      <c r="A1046445" s="145"/>
    </row>
    <row r="1046446" spans="1:1">
      <c r="A1046446" s="145"/>
    </row>
    <row r="1046447" spans="1:1">
      <c r="A1046447" s="145"/>
    </row>
    <row r="1046448" spans="1:1">
      <c r="A1046448" s="145"/>
    </row>
    <row r="1046449" spans="1:1">
      <c r="A1046449" s="145"/>
    </row>
    <row r="1046450" spans="1:1">
      <c r="A1046450" s="145"/>
    </row>
    <row r="1046451" spans="1:1">
      <c r="A1046451" s="145"/>
    </row>
    <row r="1046452" spans="1:1">
      <c r="A1046452" s="145"/>
    </row>
    <row r="1046453" spans="1:1">
      <c r="A1046453" s="145"/>
    </row>
    <row r="1046454" spans="1:1">
      <c r="A1046454" s="145"/>
    </row>
    <row r="1046455" spans="1:1">
      <c r="A1046455" s="145"/>
    </row>
    <row r="1046456" spans="1:1">
      <c r="A1046456" s="145"/>
    </row>
    <row r="1046457" spans="1:1">
      <c r="A1046457" s="145"/>
    </row>
    <row r="1046458" spans="1:1">
      <c r="A1046458" s="145"/>
    </row>
    <row r="1046459" spans="1:1">
      <c r="A1046459" s="145"/>
    </row>
    <row r="1046460" spans="1:1">
      <c r="A1046460" s="145"/>
    </row>
    <row r="1046461" spans="1:1">
      <c r="A1046461" s="145"/>
    </row>
    <row r="1046462" spans="1:1">
      <c r="A1046462" s="145"/>
    </row>
    <row r="1046463" spans="1:1">
      <c r="A1046463" s="145"/>
    </row>
    <row r="1046464" spans="1:1">
      <c r="A1046464" s="145"/>
    </row>
    <row r="1046465" spans="1:1">
      <c r="A1046465" s="145"/>
    </row>
    <row r="1046466" spans="1:1">
      <c r="A1046466" s="145"/>
    </row>
    <row r="1046467" spans="1:1">
      <c r="A1046467" s="145"/>
    </row>
    <row r="1046468" spans="1:1">
      <c r="A1046468" s="145"/>
    </row>
    <row r="1046469" spans="1:1">
      <c r="A1046469" s="145"/>
    </row>
    <row r="1046470" spans="1:1">
      <c r="A1046470" s="145"/>
    </row>
    <row r="1046471" spans="1:1">
      <c r="A1046471" s="145"/>
    </row>
    <row r="1046472" spans="1:1">
      <c r="A1046472" s="145"/>
    </row>
    <row r="1046473" spans="1:1">
      <c r="A1046473" s="145"/>
    </row>
    <row r="1046474" spans="1:1">
      <c r="A1046474" s="145"/>
    </row>
    <row r="1046475" spans="1:1">
      <c r="A1046475" s="145"/>
    </row>
    <row r="1046476" spans="1:1">
      <c r="A1046476" s="145"/>
    </row>
    <row r="1046477" spans="1:1">
      <c r="A1046477" s="145"/>
    </row>
    <row r="1046478" spans="1:1">
      <c r="A1046478" s="145"/>
    </row>
    <row r="1046479" spans="1:1">
      <c r="A1046479" s="145"/>
    </row>
    <row r="1046480" spans="1:1">
      <c r="A1046480" s="145"/>
    </row>
    <row r="1046481" spans="1:1">
      <c r="A1046481" s="145"/>
    </row>
    <row r="1046482" spans="1:1">
      <c r="A1046482" s="145"/>
    </row>
    <row r="1046483" spans="1:1">
      <c r="A1046483" s="145"/>
    </row>
    <row r="1046484" spans="1:1">
      <c r="A1046484" s="145"/>
    </row>
    <row r="1046485" spans="1:1">
      <c r="A1046485" s="145"/>
    </row>
    <row r="1046486" spans="1:1">
      <c r="A1046486" s="145"/>
    </row>
    <row r="1046487" spans="1:1">
      <c r="A1046487" s="145"/>
    </row>
    <row r="1046488" spans="1:1">
      <c r="A1046488" s="145"/>
    </row>
    <row r="1046489" spans="1:1">
      <c r="A1046489" s="145"/>
    </row>
    <row r="1046490" spans="1:1">
      <c r="A1046490" s="145"/>
    </row>
    <row r="1046491" spans="1:1">
      <c r="A1046491" s="145"/>
    </row>
    <row r="1046492" spans="1:1">
      <c r="A1046492" s="145"/>
    </row>
    <row r="1046493" spans="1:1">
      <c r="A1046493" s="145"/>
    </row>
    <row r="1046494" spans="1:1">
      <c r="A1046494" s="145"/>
    </row>
    <row r="1046495" spans="1:1">
      <c r="A1046495" s="145"/>
    </row>
    <row r="1046496" spans="1:1">
      <c r="A1046496" s="145"/>
    </row>
    <row r="1046497" spans="1:1">
      <c r="A1046497" s="145"/>
    </row>
    <row r="1046498" spans="1:1">
      <c r="A1046498" s="145"/>
    </row>
    <row r="1046499" spans="1:1">
      <c r="A1046499" s="145"/>
    </row>
    <row r="1046500" spans="1:1">
      <c r="A1046500" s="145"/>
    </row>
    <row r="1046501" spans="1:1">
      <c r="A1046501" s="145"/>
    </row>
    <row r="1046502" spans="1:1">
      <c r="A1046502" s="145"/>
    </row>
    <row r="1046503" spans="1:1">
      <c r="A1046503" s="145"/>
    </row>
    <row r="1046504" spans="1:1">
      <c r="A1046504" s="145"/>
    </row>
    <row r="1046505" spans="1:1">
      <c r="A1046505" s="145"/>
    </row>
    <row r="1046506" spans="1:1">
      <c r="A1046506" s="145"/>
    </row>
    <row r="1046507" spans="1:1">
      <c r="A1046507" s="145"/>
    </row>
    <row r="1046508" spans="1:1">
      <c r="A1046508" s="145"/>
    </row>
    <row r="1046509" spans="1:1">
      <c r="A1046509" s="145"/>
    </row>
    <row r="1046510" spans="1:1">
      <c r="A1046510" s="145"/>
    </row>
    <row r="1046511" spans="1:1">
      <c r="A1046511" s="145"/>
    </row>
    <row r="1046512" spans="1:1">
      <c r="A1046512" s="145"/>
    </row>
    <row r="1046513" spans="1:1">
      <c r="A1046513" s="145"/>
    </row>
    <row r="1046514" spans="1:1">
      <c r="A1046514" s="145"/>
    </row>
    <row r="1046515" spans="1:1">
      <c r="A1046515" s="145"/>
    </row>
    <row r="1046516" spans="1:1">
      <c r="A1046516" s="145"/>
    </row>
    <row r="1046517" spans="1:1">
      <c r="A1046517" s="145"/>
    </row>
    <row r="1046518" spans="1:1">
      <c r="A1046518" s="145"/>
    </row>
    <row r="1046519" spans="1:1">
      <c r="A1046519" s="145"/>
    </row>
    <row r="1046520" spans="1:1">
      <c r="A1046520" s="145"/>
    </row>
    <row r="1046521" spans="1:1">
      <c r="A1046521" s="145"/>
    </row>
    <row r="1046522" spans="1:1">
      <c r="A1046522" s="145"/>
    </row>
    <row r="1046523" spans="1:1">
      <c r="A1046523" s="145"/>
    </row>
    <row r="1046524" spans="1:1">
      <c r="A1046524" s="145"/>
    </row>
    <row r="1046525" spans="1:1">
      <c r="A1046525" s="145"/>
    </row>
    <row r="1046526" spans="1:1">
      <c r="A1046526" s="145"/>
    </row>
    <row r="1046527" spans="1:1">
      <c r="A1046527" s="145"/>
    </row>
    <row r="1046528" spans="1:1">
      <c r="A1046528" s="145"/>
    </row>
    <row r="1046529" spans="1:1">
      <c r="A1046529" s="145"/>
    </row>
    <row r="1046530" spans="1:1">
      <c r="A1046530" s="145"/>
    </row>
    <row r="1046531" spans="1:1">
      <c r="A1046531" s="145"/>
    </row>
    <row r="1046532" spans="1:1">
      <c r="A1046532" s="145"/>
    </row>
    <row r="1046533" spans="1:1">
      <c r="A1046533" s="145"/>
    </row>
    <row r="1046534" spans="1:1">
      <c r="A1046534" s="145"/>
    </row>
    <row r="1046535" spans="1:1">
      <c r="A1046535" s="145"/>
    </row>
    <row r="1046536" spans="1:1">
      <c r="A1046536" s="145"/>
    </row>
    <row r="1046537" spans="1:1">
      <c r="A1046537" s="145"/>
    </row>
    <row r="1046538" spans="1:1">
      <c r="A1046538" s="145"/>
    </row>
    <row r="1046539" spans="1:1">
      <c r="A1046539" s="145"/>
    </row>
    <row r="1046540" spans="1:1">
      <c r="A1046540" s="145"/>
    </row>
    <row r="1046541" spans="1:1">
      <c r="A1046541" s="145"/>
    </row>
    <row r="1046542" spans="1:1">
      <c r="A1046542" s="145"/>
    </row>
    <row r="1046543" spans="1:1">
      <c r="A1046543" s="145"/>
    </row>
    <row r="1046544" spans="1:1">
      <c r="A1046544" s="145"/>
    </row>
    <row r="1046545" spans="1:1">
      <c r="A1046545" s="145"/>
    </row>
    <row r="1046546" spans="1:1">
      <c r="A1046546" s="145"/>
    </row>
    <row r="1046547" spans="1:1">
      <c r="A1046547" s="145"/>
    </row>
    <row r="1046548" spans="1:1">
      <c r="A1046548" s="145"/>
    </row>
    <row r="1046549" spans="1:1">
      <c r="A1046549" s="145"/>
    </row>
    <row r="1046550" spans="1:1">
      <c r="A1046550" s="145"/>
    </row>
    <row r="1046551" spans="1:1">
      <c r="A1046551" s="145"/>
    </row>
    <row r="1046552" spans="1:1">
      <c r="A1046552" s="145"/>
    </row>
    <row r="1046553" spans="1:1">
      <c r="A1046553" s="145"/>
    </row>
    <row r="1046554" spans="1:1">
      <c r="A1046554" s="145"/>
    </row>
    <row r="1046555" spans="1:1">
      <c r="A1046555" s="145"/>
    </row>
    <row r="1046556" spans="1:1">
      <c r="A1046556" s="145"/>
    </row>
    <row r="1046557" spans="1:1">
      <c r="A1046557" s="145"/>
    </row>
    <row r="1046558" spans="1:1">
      <c r="A1046558" s="145"/>
    </row>
    <row r="1046559" spans="1:1">
      <c r="A1046559" s="145"/>
    </row>
    <row r="1046560" spans="1:1">
      <c r="A1046560" s="145"/>
    </row>
    <row r="1046561" spans="1:1">
      <c r="A1046561" s="145"/>
    </row>
    <row r="1046562" spans="1:1">
      <c r="A1046562" s="145"/>
    </row>
    <row r="1046563" spans="1:1">
      <c r="A1046563" s="145"/>
    </row>
    <row r="1046564" spans="1:1">
      <c r="A1046564" s="145"/>
    </row>
    <row r="1046565" spans="1:1">
      <c r="A1046565" s="145"/>
    </row>
    <row r="1046566" spans="1:1">
      <c r="A1046566" s="145"/>
    </row>
    <row r="1046567" spans="1:1">
      <c r="A1046567" s="145"/>
    </row>
    <row r="1046568" spans="1:1">
      <c r="A1046568" s="145"/>
    </row>
    <row r="1046569" spans="1:1">
      <c r="A1046569" s="145"/>
    </row>
    <row r="1046570" spans="1:1">
      <c r="A1046570" s="145"/>
    </row>
    <row r="1046571" spans="1:1">
      <c r="A1046571" s="145"/>
    </row>
    <row r="1046572" spans="1:1">
      <c r="A1046572" s="145"/>
    </row>
    <row r="1046573" spans="1:1">
      <c r="A1046573" s="145"/>
    </row>
    <row r="1046574" spans="1:1">
      <c r="A1046574" s="145"/>
    </row>
    <row r="1046575" spans="1:1">
      <c r="A1046575" s="145"/>
    </row>
    <row r="1046576" spans="1:1">
      <c r="A1046576" s="145"/>
    </row>
    <row r="1046577" spans="1:1">
      <c r="A1046577" s="145"/>
    </row>
    <row r="1046578" spans="1:1">
      <c r="A1046578" s="145"/>
    </row>
    <row r="1046579" spans="1:1">
      <c r="A1046579" s="145"/>
    </row>
    <row r="1046580" spans="1:1">
      <c r="A1046580" s="145"/>
    </row>
    <row r="1046581" spans="1:1">
      <c r="A1046581" s="145"/>
    </row>
    <row r="1046582" spans="1:1">
      <c r="A1046582" s="145"/>
    </row>
    <row r="1046583" spans="1:1">
      <c r="A1046583" s="145"/>
    </row>
    <row r="1046584" spans="1:1">
      <c r="A1046584" s="145"/>
    </row>
    <row r="1046585" spans="1:1">
      <c r="A1046585" s="145"/>
    </row>
    <row r="1046586" spans="1:1">
      <c r="A1046586" s="145"/>
    </row>
    <row r="1046587" spans="1:1">
      <c r="A1046587" s="145"/>
    </row>
    <row r="1046588" spans="1:1">
      <c r="A1046588" s="145"/>
    </row>
    <row r="1046589" spans="1:1">
      <c r="A1046589" s="145"/>
    </row>
    <row r="1046590" spans="1:1">
      <c r="A1046590" s="145"/>
    </row>
    <row r="1046591" spans="1:1">
      <c r="A1046591" s="145"/>
    </row>
    <row r="1046592" spans="1:1">
      <c r="A1046592" s="145"/>
    </row>
    <row r="1046593" spans="1:1">
      <c r="A1046593" s="145"/>
    </row>
    <row r="1046594" spans="1:1">
      <c r="A1046594" s="145"/>
    </row>
    <row r="1046595" spans="1:1">
      <c r="A1046595" s="145"/>
    </row>
    <row r="1046596" spans="1:1">
      <c r="A1046596" s="145"/>
    </row>
    <row r="1046597" spans="1:1">
      <c r="A1046597" s="145"/>
    </row>
    <row r="1046598" spans="1:1">
      <c r="A1046598" s="145"/>
    </row>
    <row r="1046599" spans="1:1">
      <c r="A1046599" s="145"/>
    </row>
    <row r="1046600" spans="1:1">
      <c r="A1046600" s="145"/>
    </row>
    <row r="1046601" spans="1:1">
      <c r="A1046601" s="145"/>
    </row>
    <row r="1046602" spans="1:1">
      <c r="A1046602" s="145"/>
    </row>
    <row r="1046603" spans="1:1">
      <c r="A1046603" s="145"/>
    </row>
    <row r="1046604" spans="1:1">
      <c r="A1046604" s="145"/>
    </row>
    <row r="1046605" spans="1:1">
      <c r="A1046605" s="145"/>
    </row>
    <row r="1046606" spans="1:1">
      <c r="A1046606" s="145"/>
    </row>
    <row r="1046607" spans="1:1">
      <c r="A1046607" s="145"/>
    </row>
    <row r="1046608" spans="1:1">
      <c r="A1046608" s="145"/>
    </row>
    <row r="1046609" spans="1:1">
      <c r="A1046609" s="145"/>
    </row>
    <row r="1046610" spans="1:1">
      <c r="A1046610" s="145"/>
    </row>
    <row r="1046611" spans="1:1">
      <c r="A1046611" s="145"/>
    </row>
    <row r="1046612" spans="1:1">
      <c r="A1046612" s="145"/>
    </row>
    <row r="1046613" spans="1:1">
      <c r="A1046613" s="145"/>
    </row>
    <row r="1046614" spans="1:1">
      <c r="A1046614" s="145"/>
    </row>
    <row r="1046615" spans="1:1">
      <c r="A1046615" s="145"/>
    </row>
    <row r="1046616" spans="1:1">
      <c r="A1046616" s="145"/>
    </row>
    <row r="1046617" spans="1:1">
      <c r="A1046617" s="145"/>
    </row>
    <row r="1046618" spans="1:1">
      <c r="A1046618" s="145"/>
    </row>
    <row r="1046619" spans="1:1">
      <c r="A1046619" s="145"/>
    </row>
    <row r="1046620" spans="1:1">
      <c r="A1046620" s="145"/>
    </row>
    <row r="1046621" spans="1:1">
      <c r="A1046621" s="145"/>
    </row>
    <row r="1046622" spans="1:1">
      <c r="A1046622" s="145"/>
    </row>
    <row r="1046623" spans="1:1">
      <c r="A1046623" s="145"/>
    </row>
    <row r="1046624" spans="1:1">
      <c r="A1046624" s="145"/>
    </row>
    <row r="1046625" spans="1:1">
      <c r="A1046625" s="145"/>
    </row>
    <row r="1046626" spans="1:1">
      <c r="A1046626" s="145"/>
    </row>
    <row r="1046627" spans="1:1">
      <c r="A1046627" s="145"/>
    </row>
    <row r="1046628" spans="1:1">
      <c r="A1046628" s="145"/>
    </row>
    <row r="1046629" spans="1:1">
      <c r="A1046629" s="145"/>
    </row>
    <row r="1046630" spans="1:1">
      <c r="A1046630" s="145"/>
    </row>
    <row r="1046631" spans="1:1">
      <c r="A1046631" s="145"/>
    </row>
    <row r="1046632" spans="1:1">
      <c r="A1046632" s="145"/>
    </row>
    <row r="1046633" spans="1:1">
      <c r="A1046633" s="145"/>
    </row>
    <row r="1046634" spans="1:1">
      <c r="A1046634" s="145"/>
    </row>
    <row r="1046635" spans="1:1">
      <c r="A1046635" s="145"/>
    </row>
    <row r="1046636" spans="1:1">
      <c r="A1046636" s="145"/>
    </row>
    <row r="1046637" spans="1:1">
      <c r="A1046637" s="145"/>
    </row>
    <row r="1046638" spans="1:1">
      <c r="A1046638" s="145"/>
    </row>
    <row r="1046639" spans="1:1">
      <c r="A1046639" s="145"/>
    </row>
    <row r="1046640" spans="1:1">
      <c r="A1046640" s="145"/>
    </row>
    <row r="1046641" spans="1:1">
      <c r="A1046641" s="145"/>
    </row>
    <row r="1046642" spans="1:1">
      <c r="A1046642" s="145"/>
    </row>
    <row r="1046643" spans="1:1">
      <c r="A1046643" s="145"/>
    </row>
    <row r="1046644" spans="1:1">
      <c r="A1046644" s="145"/>
    </row>
    <row r="1046645" spans="1:1">
      <c r="A1046645" s="145"/>
    </row>
    <row r="1046646" spans="1:1">
      <c r="A1046646" s="145"/>
    </row>
    <row r="1046647" spans="1:1">
      <c r="A1046647" s="145"/>
    </row>
    <row r="1046648" spans="1:1">
      <c r="A1046648" s="145"/>
    </row>
    <row r="1046649" spans="1:1">
      <c r="A1046649" s="145"/>
    </row>
    <row r="1046650" spans="1:1">
      <c r="A1046650" s="145"/>
    </row>
    <row r="1046651" spans="1:1">
      <c r="A1046651" s="145"/>
    </row>
    <row r="1046652" spans="1:1">
      <c r="A1046652" s="145"/>
    </row>
    <row r="1046653" spans="1:1">
      <c r="A1046653" s="145"/>
    </row>
    <row r="1046654" spans="1:1">
      <c r="A1046654" s="145"/>
    </row>
    <row r="1046655" spans="1:1">
      <c r="A1046655" s="145"/>
    </row>
    <row r="1046656" spans="1:1">
      <c r="A1046656" s="145"/>
    </row>
    <row r="1046657" spans="1:1">
      <c r="A1046657" s="145"/>
    </row>
    <row r="1046658" spans="1:1">
      <c r="A1046658" s="145"/>
    </row>
    <row r="1046659" spans="1:1">
      <c r="A1046659" s="145"/>
    </row>
    <row r="1046660" spans="1:1">
      <c r="A1046660" s="145"/>
    </row>
    <row r="1046661" spans="1:1">
      <c r="A1046661" s="145"/>
    </row>
    <row r="1046662" spans="1:1">
      <c r="A1046662" s="145"/>
    </row>
    <row r="1046663" spans="1:1">
      <c r="A1046663" s="145"/>
    </row>
    <row r="1046664" spans="1:1">
      <c r="A1046664" s="145"/>
    </row>
    <row r="1046665" spans="1:1">
      <c r="A1046665" s="145"/>
    </row>
    <row r="1046666" spans="1:1">
      <c r="A1046666" s="145"/>
    </row>
    <row r="1046667" spans="1:1">
      <c r="A1046667" s="145"/>
    </row>
    <row r="1046668" spans="1:1">
      <c r="A1046668" s="145"/>
    </row>
    <row r="1046669" spans="1:1">
      <c r="A1046669" s="145"/>
    </row>
    <row r="1046670" spans="1:1">
      <c r="A1046670" s="145"/>
    </row>
    <row r="1046671" spans="1:1">
      <c r="A1046671" s="145"/>
    </row>
    <row r="1046672" spans="1:1">
      <c r="A1046672" s="145"/>
    </row>
    <row r="1046673" spans="1:1">
      <c r="A1046673" s="145"/>
    </row>
    <row r="1046674" spans="1:1">
      <c r="A1046674" s="145"/>
    </row>
    <row r="1046675" spans="1:1">
      <c r="A1046675" s="145"/>
    </row>
    <row r="1046676" spans="1:1">
      <c r="A1046676" s="145"/>
    </row>
    <row r="1046677" spans="1:1">
      <c r="A1046677" s="145"/>
    </row>
    <row r="1046678" spans="1:1">
      <c r="A1046678" s="145"/>
    </row>
    <row r="1046679" spans="1:1">
      <c r="A1046679" s="145"/>
    </row>
    <row r="1046680" spans="1:1">
      <c r="A1046680" s="145"/>
    </row>
    <row r="1046681" spans="1:1">
      <c r="A1046681" s="145"/>
    </row>
    <row r="1046682" spans="1:1">
      <c r="A1046682" s="145"/>
    </row>
    <row r="1046683" spans="1:1">
      <c r="A1046683" s="145"/>
    </row>
    <row r="1046684" spans="1:1">
      <c r="A1046684" s="145"/>
    </row>
    <row r="1046685" spans="1:1">
      <c r="A1046685" s="145"/>
    </row>
    <row r="1046686" spans="1:1">
      <c r="A1046686" s="145"/>
    </row>
    <row r="1046687" spans="1:1">
      <c r="A1046687" s="145"/>
    </row>
    <row r="1046688" spans="1:1">
      <c r="A1046688" s="145"/>
    </row>
    <row r="1046689" spans="1:1">
      <c r="A1046689" s="145"/>
    </row>
    <row r="1046690" spans="1:1">
      <c r="A1046690" s="145"/>
    </row>
    <row r="1046691" spans="1:1">
      <c r="A1046691" s="145"/>
    </row>
    <row r="1046692" spans="1:1">
      <c r="A1046692" s="145"/>
    </row>
    <row r="1046693" spans="1:1">
      <c r="A1046693" s="145"/>
    </row>
    <row r="1046694" spans="1:1">
      <c r="A1046694" s="145"/>
    </row>
    <row r="1046695" spans="1:1">
      <c r="A1046695" s="145"/>
    </row>
    <row r="1046696" spans="1:1">
      <c r="A1046696" s="145"/>
    </row>
    <row r="1046697" spans="1:1">
      <c r="A1046697" s="145"/>
    </row>
    <row r="1046698" spans="1:1">
      <c r="A1046698" s="145"/>
    </row>
    <row r="1046699" spans="1:1">
      <c r="A1046699" s="145"/>
    </row>
    <row r="1046700" spans="1:1">
      <c r="A1046700" s="145"/>
    </row>
    <row r="1046701" spans="1:1">
      <c r="A1046701" s="145"/>
    </row>
    <row r="1046702" spans="1:1">
      <c r="A1046702" s="145"/>
    </row>
    <row r="1046703" spans="1:1">
      <c r="A1046703" s="145"/>
    </row>
    <row r="1046704" spans="1:1">
      <c r="A1046704" s="145"/>
    </row>
    <row r="1046705" spans="1:1">
      <c r="A1046705" s="145"/>
    </row>
    <row r="1046706" spans="1:1">
      <c r="A1046706" s="145"/>
    </row>
    <row r="1046707" spans="1:1">
      <c r="A1046707" s="145"/>
    </row>
    <row r="1046708" spans="1:1">
      <c r="A1046708" s="145"/>
    </row>
    <row r="1046709" spans="1:1">
      <c r="A1046709" s="145"/>
    </row>
    <row r="1046710" spans="1:1">
      <c r="A1046710" s="145"/>
    </row>
    <row r="1046711" spans="1:1">
      <c r="A1046711" s="145"/>
    </row>
    <row r="1046712" spans="1:1">
      <c r="A1046712" s="145"/>
    </row>
    <row r="1046713" spans="1:1">
      <c r="A1046713" s="145"/>
    </row>
    <row r="1046714" spans="1:1">
      <c r="A1046714" s="145"/>
    </row>
    <row r="1046715" spans="1:1">
      <c r="A1046715" s="145"/>
    </row>
    <row r="1046716" spans="1:1">
      <c r="A1046716" s="145"/>
    </row>
    <row r="1046717" spans="1:1">
      <c r="A1046717" s="145"/>
    </row>
    <row r="1046718" spans="1:1">
      <c r="A1046718" s="145"/>
    </row>
    <row r="1046719" spans="1:1">
      <c r="A1046719" s="145"/>
    </row>
    <row r="1046720" spans="1:1">
      <c r="A1046720" s="145"/>
    </row>
    <row r="1046721" spans="1:1">
      <c r="A1046721" s="145"/>
    </row>
    <row r="1046722" spans="1:1">
      <c r="A1046722" s="145"/>
    </row>
    <row r="1046723" spans="1:1">
      <c r="A1046723" s="145"/>
    </row>
    <row r="1046724" spans="1:1">
      <c r="A1046724" s="145"/>
    </row>
    <row r="1046725" spans="1:1">
      <c r="A1046725" s="145"/>
    </row>
    <row r="1046726" spans="1:1">
      <c r="A1046726" s="145"/>
    </row>
    <row r="1046727" spans="1:1">
      <c r="A1046727" s="145"/>
    </row>
    <row r="1046728" spans="1:1">
      <c r="A1046728" s="145"/>
    </row>
    <row r="1046729" spans="1:1">
      <c r="A1046729" s="145"/>
    </row>
    <row r="1046730" spans="1:1">
      <c r="A1046730" s="145"/>
    </row>
    <row r="1046731" spans="1:1">
      <c r="A1046731" s="145"/>
    </row>
    <row r="1046732" spans="1:1">
      <c r="A1046732" s="145"/>
    </row>
    <row r="1046733" spans="1:1">
      <c r="A1046733" s="145"/>
    </row>
    <row r="1046734" spans="1:1">
      <c r="A1046734" s="145"/>
    </row>
    <row r="1046735" spans="1:1">
      <c r="A1046735" s="145"/>
    </row>
    <row r="1046736" spans="1:1">
      <c r="A1046736" s="145"/>
    </row>
    <row r="1046737" spans="1:1">
      <c r="A1046737" s="145"/>
    </row>
    <row r="1046738" spans="1:1">
      <c r="A1046738" s="145"/>
    </row>
    <row r="1046739" spans="1:1">
      <c r="A1046739" s="145"/>
    </row>
    <row r="1046740" spans="1:1">
      <c r="A1046740" s="145"/>
    </row>
    <row r="1046741" spans="1:1">
      <c r="A1046741" s="145"/>
    </row>
    <row r="1046742" spans="1:1">
      <c r="A1046742" s="145"/>
    </row>
    <row r="1046743" spans="1:1">
      <c r="A1046743" s="145"/>
    </row>
    <row r="1046744" spans="1:1">
      <c r="A1046744" s="145"/>
    </row>
    <row r="1046745" spans="1:1">
      <c r="A1046745" s="145"/>
    </row>
    <row r="1046746" spans="1:1">
      <c r="A1046746" s="145"/>
    </row>
    <row r="1046747" spans="1:1">
      <c r="A1046747" s="145"/>
    </row>
    <row r="1046748" spans="1:1">
      <c r="A1046748" s="145"/>
    </row>
    <row r="1046749" spans="1:1">
      <c r="A1046749" s="145"/>
    </row>
    <row r="1046750" spans="1:1">
      <c r="A1046750" s="145"/>
    </row>
    <row r="1046751" spans="1:1">
      <c r="A1046751" s="145"/>
    </row>
    <row r="1046752" spans="1:1">
      <c r="A1046752" s="145"/>
    </row>
    <row r="1046753" spans="1:1">
      <c r="A1046753" s="145"/>
    </row>
    <row r="1046754" spans="1:1">
      <c r="A1046754" s="145"/>
    </row>
    <row r="1046755" spans="1:1">
      <c r="A1046755" s="145"/>
    </row>
    <row r="1046756" spans="1:1">
      <c r="A1046756" s="145"/>
    </row>
    <row r="1046757" spans="1:1">
      <c r="A1046757" s="145"/>
    </row>
    <row r="1046758" spans="1:1">
      <c r="A1046758" s="145"/>
    </row>
    <row r="1046759" spans="1:1">
      <c r="A1046759" s="145"/>
    </row>
    <row r="1046760" spans="1:1">
      <c r="A1046760" s="145"/>
    </row>
    <row r="1046761" spans="1:1">
      <c r="A1046761" s="145"/>
    </row>
    <row r="1046762" spans="1:1">
      <c r="A1046762" s="145"/>
    </row>
    <row r="1046763" spans="1:1">
      <c r="A1046763" s="145"/>
    </row>
    <row r="1046764" spans="1:1">
      <c r="A1046764" s="145"/>
    </row>
    <row r="1046765" spans="1:1">
      <c r="A1046765" s="145"/>
    </row>
    <row r="1046766" spans="1:1">
      <c r="A1046766" s="145"/>
    </row>
    <row r="1046767" spans="1:1">
      <c r="A1046767" s="145"/>
    </row>
    <row r="1046768" spans="1:1">
      <c r="A1046768" s="145"/>
    </row>
    <row r="1046769" spans="1:1">
      <c r="A1046769" s="145"/>
    </row>
    <row r="1046770" spans="1:1">
      <c r="A1046770" s="145"/>
    </row>
    <row r="1046771" spans="1:1">
      <c r="A1046771" s="145"/>
    </row>
    <row r="1046772" spans="1:1">
      <c r="A1046772" s="145"/>
    </row>
    <row r="1046773" spans="1:1">
      <c r="A1046773" s="145"/>
    </row>
    <row r="1046774" spans="1:1">
      <c r="A1046774" s="145"/>
    </row>
    <row r="1046775" spans="1:1">
      <c r="A1046775" s="145"/>
    </row>
    <row r="1046776" spans="1:1">
      <c r="A1046776" s="145"/>
    </row>
    <row r="1046777" spans="1:1">
      <c r="A1046777" s="145"/>
    </row>
    <row r="1046778" spans="1:1">
      <c r="A1046778" s="145"/>
    </row>
    <row r="1046779" spans="1:1">
      <c r="A1046779" s="145"/>
    </row>
    <row r="1046780" spans="1:1">
      <c r="A1046780" s="145"/>
    </row>
    <row r="1046781" spans="1:1">
      <c r="A1046781" s="145"/>
    </row>
    <row r="1046782" spans="1:1">
      <c r="A1046782" s="145"/>
    </row>
    <row r="1046783" spans="1:1">
      <c r="A1046783" s="145"/>
    </row>
    <row r="1046784" spans="1:1">
      <c r="A1046784" s="145"/>
    </row>
    <row r="1046785" spans="1:1">
      <c r="A1046785" s="145"/>
    </row>
    <row r="1046786" spans="1:1">
      <c r="A1046786" s="145"/>
    </row>
    <row r="1046787" spans="1:1">
      <c r="A1046787" s="145"/>
    </row>
    <row r="1046788" spans="1:1">
      <c r="A1046788" s="145"/>
    </row>
    <row r="1046789" spans="1:1">
      <c r="A1046789" s="145"/>
    </row>
    <row r="1046790" spans="1:1">
      <c r="A1046790" s="145"/>
    </row>
    <row r="1046791" spans="1:1">
      <c r="A1046791" s="145"/>
    </row>
    <row r="1046792" spans="1:1">
      <c r="A1046792" s="145"/>
    </row>
    <row r="1046793" spans="1:1">
      <c r="A1046793" s="145"/>
    </row>
    <row r="1046794" spans="1:1">
      <c r="A1046794" s="145"/>
    </row>
    <row r="1046795" spans="1:1">
      <c r="A1046795" s="145"/>
    </row>
    <row r="1046796" spans="1:1">
      <c r="A1046796" s="145"/>
    </row>
    <row r="1046797" spans="1:1">
      <c r="A1046797" s="145"/>
    </row>
    <row r="1046798" spans="1:1">
      <c r="A1046798" s="145"/>
    </row>
    <row r="1046799" spans="1:1">
      <c r="A1046799" s="145"/>
    </row>
    <row r="1046800" spans="1:1">
      <c r="A1046800" s="145"/>
    </row>
    <row r="1046801" spans="1:1">
      <c r="A1046801" s="145"/>
    </row>
    <row r="1046802" spans="1:1">
      <c r="A1046802" s="145"/>
    </row>
    <row r="1046803" spans="1:1">
      <c r="A1046803" s="145"/>
    </row>
    <row r="1046804" spans="1:1">
      <c r="A1046804" s="145"/>
    </row>
    <row r="1046805" spans="1:1">
      <c r="A1046805" s="145"/>
    </row>
    <row r="1046806" spans="1:1">
      <c r="A1046806" s="145"/>
    </row>
    <row r="1046807" spans="1:1">
      <c r="A1046807" s="145"/>
    </row>
    <row r="1046808" spans="1:1">
      <c r="A1046808" s="145"/>
    </row>
    <row r="1046809" spans="1:1">
      <c r="A1046809" s="145"/>
    </row>
    <row r="1046810" spans="1:1">
      <c r="A1046810" s="145"/>
    </row>
    <row r="1046811" spans="1:1">
      <c r="A1046811" s="145"/>
    </row>
    <row r="1046812" spans="1:1">
      <c r="A1046812" s="145"/>
    </row>
    <row r="1046813" spans="1:1">
      <c r="A1046813" s="145"/>
    </row>
    <row r="1046814" spans="1:1">
      <c r="A1046814" s="145"/>
    </row>
    <row r="1046815" spans="1:1">
      <c r="A1046815" s="145"/>
    </row>
    <row r="1046816" spans="1:1">
      <c r="A1046816" s="145"/>
    </row>
    <row r="1046817" spans="1:1">
      <c r="A1046817" s="145"/>
    </row>
    <row r="1046818" spans="1:1">
      <c r="A1046818" s="145"/>
    </row>
    <row r="1046819" spans="1:1">
      <c r="A1046819" s="145"/>
    </row>
    <row r="1046820" spans="1:1">
      <c r="A1046820" s="145"/>
    </row>
    <row r="1046821" spans="1:1">
      <c r="A1046821" s="145"/>
    </row>
    <row r="1046822" spans="1:1">
      <c r="A1046822" s="145"/>
    </row>
    <row r="1046823" spans="1:1">
      <c r="A1046823" s="145"/>
    </row>
    <row r="1046824" spans="1:1">
      <c r="A1046824" s="145"/>
    </row>
    <row r="1046825" spans="1:1">
      <c r="A1046825" s="145"/>
    </row>
    <row r="1046826" spans="1:1">
      <c r="A1046826" s="145"/>
    </row>
    <row r="1046827" spans="1:1">
      <c r="A1046827" s="145"/>
    </row>
    <row r="1046828" spans="1:1">
      <c r="A1046828" s="145"/>
    </row>
    <row r="1046829" spans="1:1">
      <c r="A1046829" s="145"/>
    </row>
    <row r="1046830" spans="1:1">
      <c r="A1046830" s="145"/>
    </row>
    <row r="1046831" spans="1:1">
      <c r="A1046831" s="145"/>
    </row>
    <row r="1046832" spans="1:1">
      <c r="A1046832" s="145"/>
    </row>
    <row r="1046833" spans="1:1">
      <c r="A1046833" s="145"/>
    </row>
    <row r="1046834" spans="1:1">
      <c r="A1046834" s="145"/>
    </row>
    <row r="1046835" spans="1:1">
      <c r="A1046835" s="145"/>
    </row>
    <row r="1046836" spans="1:1">
      <c r="A1046836" s="145"/>
    </row>
    <row r="1046837" spans="1:1">
      <c r="A1046837" s="145"/>
    </row>
    <row r="1046838" spans="1:1">
      <c r="A1046838" s="145"/>
    </row>
    <row r="1046839" spans="1:1">
      <c r="A1046839" s="145"/>
    </row>
    <row r="1046840" spans="1:1">
      <c r="A1046840" s="145"/>
    </row>
    <row r="1046841" spans="1:1">
      <c r="A1046841" s="145"/>
    </row>
    <row r="1046842" spans="1:1">
      <c r="A1046842" s="145"/>
    </row>
    <row r="1046843" spans="1:1">
      <c r="A1046843" s="145"/>
    </row>
    <row r="1046844" spans="1:1">
      <c r="A1046844" s="145"/>
    </row>
    <row r="1046845" spans="1:1">
      <c r="A1046845" s="145"/>
    </row>
    <row r="1046846" spans="1:1">
      <c r="A1046846" s="145"/>
    </row>
    <row r="1046847" spans="1:1">
      <c r="A1046847" s="145"/>
    </row>
    <row r="1046848" spans="1:1">
      <c r="A1046848" s="145"/>
    </row>
    <row r="1046849" spans="1:1">
      <c r="A1046849" s="145"/>
    </row>
    <row r="1046850" spans="1:1">
      <c r="A1046850" s="145"/>
    </row>
    <row r="1046851" spans="1:1">
      <c r="A1046851" s="145"/>
    </row>
    <row r="1046852" spans="1:1">
      <c r="A1046852" s="145"/>
    </row>
    <row r="1046853" spans="1:1">
      <c r="A1046853" s="145"/>
    </row>
    <row r="1046854" spans="1:1">
      <c r="A1046854" s="145"/>
    </row>
    <row r="1046855" spans="1:1">
      <c r="A1046855" s="145"/>
    </row>
    <row r="1046856" spans="1:1">
      <c r="A1046856" s="145"/>
    </row>
    <row r="1046857" spans="1:1">
      <c r="A1046857" s="145"/>
    </row>
    <row r="1046858" spans="1:1">
      <c r="A1046858" s="145"/>
    </row>
    <row r="1046859" spans="1:1">
      <c r="A1046859" s="145"/>
    </row>
    <row r="1046860" spans="1:1">
      <c r="A1046860" s="145"/>
    </row>
    <row r="1046861" spans="1:1">
      <c r="A1046861" s="145"/>
    </row>
    <row r="1046862" spans="1:1">
      <c r="A1046862" s="145"/>
    </row>
    <row r="1046863" spans="1:1">
      <c r="A1046863" s="145"/>
    </row>
    <row r="1046864" spans="1:1">
      <c r="A1046864" s="145"/>
    </row>
    <row r="1046865" spans="1:1">
      <c r="A1046865" s="145"/>
    </row>
    <row r="1046866" spans="1:1">
      <c r="A1046866" s="145"/>
    </row>
    <row r="1046867" spans="1:1">
      <c r="A1046867" s="145"/>
    </row>
    <row r="1046868" spans="1:1">
      <c r="A1046868" s="145"/>
    </row>
    <row r="1046869" spans="1:1">
      <c r="A1046869" s="145"/>
    </row>
    <row r="1046870" spans="1:1">
      <c r="A1046870" s="145"/>
    </row>
    <row r="1046871" spans="1:1">
      <c r="A1046871" s="145"/>
    </row>
    <row r="1046872" spans="1:1">
      <c r="A1046872" s="145"/>
    </row>
    <row r="1046873" spans="1:1">
      <c r="A1046873" s="145"/>
    </row>
    <row r="1046874" spans="1:1">
      <c r="A1046874" s="145"/>
    </row>
    <row r="1046875" spans="1:1">
      <c r="A1046875" s="145"/>
    </row>
    <row r="1046876" spans="1:1">
      <c r="A1046876" s="145"/>
    </row>
    <row r="1046877" spans="1:1">
      <c r="A1046877" s="145"/>
    </row>
    <row r="1046878" spans="1:1">
      <c r="A1046878" s="145"/>
    </row>
    <row r="1046879" spans="1:1">
      <c r="A1046879" s="145"/>
    </row>
    <row r="1046880" spans="1:1">
      <c r="A1046880" s="145"/>
    </row>
    <row r="1046881" spans="1:1">
      <c r="A1046881" s="145"/>
    </row>
    <row r="1046882" spans="1:1">
      <c r="A1046882" s="145"/>
    </row>
    <row r="1046883" spans="1:1">
      <c r="A1046883" s="145"/>
    </row>
    <row r="1046884" spans="1:1">
      <c r="A1046884" s="145"/>
    </row>
    <row r="1046885" spans="1:1">
      <c r="A1046885" s="145"/>
    </row>
    <row r="1046886" spans="1:1">
      <c r="A1046886" s="145"/>
    </row>
    <row r="1046887" spans="1:1">
      <c r="A1046887" s="145"/>
    </row>
    <row r="1046888" spans="1:1">
      <c r="A1046888" s="145"/>
    </row>
    <row r="1046889" spans="1:1">
      <c r="A1046889" s="145"/>
    </row>
    <row r="1046890" spans="1:1">
      <c r="A1046890" s="145"/>
    </row>
    <row r="1046891" spans="1:1">
      <c r="A1046891" s="145"/>
    </row>
    <row r="1046892" spans="1:1">
      <c r="A1046892" s="145"/>
    </row>
    <row r="1046893" spans="1:1">
      <c r="A1046893" s="145"/>
    </row>
    <row r="1046894" spans="1:1">
      <c r="A1046894" s="145"/>
    </row>
    <row r="1046895" spans="1:1">
      <c r="A1046895" s="145"/>
    </row>
    <row r="1046896" spans="1:1">
      <c r="A1046896" s="145"/>
    </row>
    <row r="1046897" spans="1:1">
      <c r="A1046897" s="145"/>
    </row>
    <row r="1046898" spans="1:1">
      <c r="A1046898" s="145"/>
    </row>
    <row r="1046899" spans="1:1">
      <c r="A1046899" s="145"/>
    </row>
    <row r="1046900" spans="1:1">
      <c r="A1046900" s="145"/>
    </row>
    <row r="1046901" spans="1:1">
      <c r="A1046901" s="145"/>
    </row>
    <row r="1046902" spans="1:1">
      <c r="A1046902" s="145"/>
    </row>
    <row r="1046903" spans="1:1">
      <c r="A1046903" s="145"/>
    </row>
    <row r="1046904" spans="1:1">
      <c r="A1046904" s="145"/>
    </row>
    <row r="1046905" spans="1:1">
      <c r="A1046905" s="145"/>
    </row>
    <row r="1046906" spans="1:1">
      <c r="A1046906" s="145"/>
    </row>
    <row r="1046907" spans="1:1">
      <c r="A1046907" s="145"/>
    </row>
    <row r="1046908" spans="1:1">
      <c r="A1046908" s="145"/>
    </row>
    <row r="1046909" spans="1:1">
      <c r="A1046909" s="145"/>
    </row>
    <row r="1046910" spans="1:1">
      <c r="A1046910" s="145"/>
    </row>
    <row r="1046911" spans="1:1">
      <c r="A1046911" s="145"/>
    </row>
    <row r="1046912" spans="1:1">
      <c r="A1046912" s="145"/>
    </row>
    <row r="1046913" spans="1:1">
      <c r="A1046913" s="145"/>
    </row>
    <row r="1046914" spans="1:1">
      <c r="A1046914" s="145"/>
    </row>
    <row r="1046915" spans="1:1">
      <c r="A1046915" s="145"/>
    </row>
    <row r="1046916" spans="1:1">
      <c r="A1046916" s="145"/>
    </row>
    <row r="1046917" spans="1:1">
      <c r="A1046917" s="145"/>
    </row>
    <row r="1046918" spans="1:1">
      <c r="A1046918" s="145"/>
    </row>
    <row r="1046919" spans="1:1">
      <c r="A1046919" s="145"/>
    </row>
    <row r="1046920" spans="1:1">
      <c r="A1046920" s="145"/>
    </row>
    <row r="1046921" spans="1:1">
      <c r="A1046921" s="145"/>
    </row>
    <row r="1046922" spans="1:1">
      <c r="A1046922" s="145"/>
    </row>
    <row r="1046923" spans="1:1">
      <c r="A1046923" s="145"/>
    </row>
    <row r="1046924" spans="1:1">
      <c r="A1046924" s="145"/>
    </row>
    <row r="1046925" spans="1:1">
      <c r="A1046925" s="145"/>
    </row>
    <row r="1046926" spans="1:1">
      <c r="A1046926" s="145"/>
    </row>
    <row r="1046927" spans="1:1">
      <c r="A1046927" s="145"/>
    </row>
    <row r="1046928" spans="1:1">
      <c r="A1046928" s="145"/>
    </row>
    <row r="1046929" spans="1:1">
      <c r="A1046929" s="145"/>
    </row>
    <row r="1046930" spans="1:1">
      <c r="A1046930" s="145"/>
    </row>
    <row r="1046931" spans="1:1">
      <c r="A1046931" s="145"/>
    </row>
    <row r="1046932" spans="1:1">
      <c r="A1046932" s="145"/>
    </row>
    <row r="1046933" spans="1:1">
      <c r="A1046933" s="145"/>
    </row>
    <row r="1046934" spans="1:1">
      <c r="A1046934" s="145"/>
    </row>
    <row r="1046935" spans="1:1">
      <c r="A1046935" s="145"/>
    </row>
    <row r="1046936" spans="1:1">
      <c r="A1046936" s="145"/>
    </row>
    <row r="1046937" spans="1:1">
      <c r="A1046937" s="145"/>
    </row>
    <row r="1046938" spans="1:1">
      <c r="A1046938" s="145"/>
    </row>
    <row r="1046939" spans="1:1">
      <c r="A1046939" s="145"/>
    </row>
    <row r="1046940" spans="1:1">
      <c r="A1046940" s="145"/>
    </row>
    <row r="1046941" spans="1:1">
      <c r="A1046941" s="145"/>
    </row>
    <row r="1046942" spans="1:1">
      <c r="A1046942" s="145"/>
    </row>
    <row r="1046943" spans="1:1">
      <c r="A1046943" s="145"/>
    </row>
    <row r="1046944" spans="1:1">
      <c r="A1046944" s="145"/>
    </row>
    <row r="1046945" spans="1:1">
      <c r="A1046945" s="145"/>
    </row>
    <row r="1046946" spans="1:1">
      <c r="A1046946" s="145"/>
    </row>
    <row r="1046947" spans="1:1">
      <c r="A1046947" s="145"/>
    </row>
    <row r="1046948" spans="1:1">
      <c r="A1046948" s="145"/>
    </row>
    <row r="1046949" spans="1:1">
      <c r="A1046949" s="145"/>
    </row>
    <row r="1046950" spans="1:1">
      <c r="A1046950" s="145"/>
    </row>
    <row r="1046951" spans="1:1">
      <c r="A1046951" s="145"/>
    </row>
    <row r="1046952" spans="1:1">
      <c r="A1046952" s="145"/>
    </row>
    <row r="1046953" spans="1:1">
      <c r="A1046953" s="145"/>
    </row>
    <row r="1046954" spans="1:1">
      <c r="A1046954" s="145"/>
    </row>
    <row r="1046955" spans="1:1">
      <c r="A1046955" s="145"/>
    </row>
    <row r="1046956" spans="1:1">
      <c r="A1046956" s="145"/>
    </row>
    <row r="1046957" spans="1:1">
      <c r="A1046957" s="145"/>
    </row>
    <row r="1046958" spans="1:1">
      <c r="A1046958" s="145"/>
    </row>
    <row r="1046959" spans="1:1">
      <c r="A1046959" s="145"/>
    </row>
    <row r="1046960" spans="1:1">
      <c r="A1046960" s="145"/>
    </row>
    <row r="1046961" spans="1:1">
      <c r="A1046961" s="145"/>
    </row>
    <row r="1046962" spans="1:1">
      <c r="A1046962" s="145"/>
    </row>
    <row r="1046963" spans="1:1">
      <c r="A1046963" s="145"/>
    </row>
    <row r="1046964" spans="1:1">
      <c r="A1046964" s="145"/>
    </row>
    <row r="1046965" spans="1:1">
      <c r="A1046965" s="145"/>
    </row>
    <row r="1046966" spans="1:1">
      <c r="A1046966" s="145"/>
    </row>
    <row r="1046967" spans="1:1">
      <c r="A1046967" s="145"/>
    </row>
    <row r="1046968" spans="1:1">
      <c r="A1046968" s="145"/>
    </row>
    <row r="1046969" spans="1:1">
      <c r="A1046969" s="145"/>
    </row>
    <row r="1046970" spans="1:1">
      <c r="A1046970" s="145"/>
    </row>
    <row r="1046971" spans="1:1">
      <c r="A1046971" s="145"/>
    </row>
    <row r="1046972" spans="1:1">
      <c r="A1046972" s="145"/>
    </row>
    <row r="1046973" spans="1:1">
      <c r="A1046973" s="145"/>
    </row>
    <row r="1046974" spans="1:1">
      <c r="A1046974" s="145"/>
    </row>
    <row r="1046975" spans="1:1">
      <c r="A1046975" s="145"/>
    </row>
    <row r="1046976" spans="1:1">
      <c r="A1046976" s="145"/>
    </row>
    <row r="1046977" spans="1:1">
      <c r="A1046977" s="145"/>
    </row>
    <row r="1046978" spans="1:1">
      <c r="A1046978" s="145"/>
    </row>
    <row r="1046979" spans="1:1">
      <c r="A1046979" s="145"/>
    </row>
    <row r="1046980" spans="1:1">
      <c r="A1046980" s="145"/>
    </row>
    <row r="1046981" spans="1:1">
      <c r="A1046981" s="145"/>
    </row>
    <row r="1046982" spans="1:1">
      <c r="A1046982" s="145"/>
    </row>
    <row r="1046983" spans="1:1">
      <c r="A1046983" s="145"/>
    </row>
    <row r="1046984" spans="1:1">
      <c r="A1046984" s="145"/>
    </row>
    <row r="1046985" spans="1:1">
      <c r="A1046985" s="145"/>
    </row>
    <row r="1046986" spans="1:1">
      <c r="A1046986" s="145"/>
    </row>
    <row r="1046987" spans="1:1">
      <c r="A1046987" s="145"/>
    </row>
    <row r="1046988" spans="1:1">
      <c r="A1046988" s="145"/>
    </row>
    <row r="1046989" spans="1:1">
      <c r="A1046989" s="145"/>
    </row>
    <row r="1046990" spans="1:1">
      <c r="A1046990" s="145"/>
    </row>
    <row r="1046991" spans="1:1">
      <c r="A1046991" s="145"/>
    </row>
    <row r="1046992" spans="1:1">
      <c r="A1046992" s="145"/>
    </row>
    <row r="1046993" spans="1:1">
      <c r="A1046993" s="145"/>
    </row>
    <row r="1046994" spans="1:1">
      <c r="A1046994" s="145"/>
    </row>
    <row r="1046995" spans="1:1">
      <c r="A1046995" s="145"/>
    </row>
    <row r="1046996" spans="1:1">
      <c r="A1046996" s="145"/>
    </row>
    <row r="1046997" spans="1:1">
      <c r="A1046997" s="145"/>
    </row>
    <row r="1046998" spans="1:1">
      <c r="A1046998" s="145"/>
    </row>
    <row r="1046999" spans="1:1">
      <c r="A1046999" s="145"/>
    </row>
    <row r="1047000" spans="1:1">
      <c r="A1047000" s="145"/>
    </row>
    <row r="1047001" spans="1:1">
      <c r="A1047001" s="145"/>
    </row>
    <row r="1047002" spans="1:1">
      <c r="A1047002" s="145"/>
    </row>
    <row r="1047003" spans="1:1">
      <c r="A1047003" s="145"/>
    </row>
    <row r="1047004" spans="1:1">
      <c r="A1047004" s="145"/>
    </row>
    <row r="1047005" spans="1:1">
      <c r="A1047005" s="145"/>
    </row>
    <row r="1047006" spans="1:1">
      <c r="A1047006" s="145"/>
    </row>
    <row r="1047007" spans="1:1">
      <c r="A1047007" s="145"/>
    </row>
    <row r="1047008" spans="1:1">
      <c r="A1047008" s="145"/>
    </row>
    <row r="1047009" spans="1:1">
      <c r="A1047009" s="145"/>
    </row>
    <row r="1047010" spans="1:1">
      <c r="A1047010" s="145"/>
    </row>
    <row r="1047011" spans="1:1">
      <c r="A1047011" s="145"/>
    </row>
    <row r="1047012" spans="1:1">
      <c r="A1047012" s="145"/>
    </row>
    <row r="1047013" spans="1:1">
      <c r="A1047013" s="145"/>
    </row>
    <row r="1047014" spans="1:1">
      <c r="A1047014" s="145"/>
    </row>
    <row r="1047015" spans="1:1">
      <c r="A1047015" s="145"/>
    </row>
    <row r="1047016" spans="1:1">
      <c r="A1047016" s="145"/>
    </row>
    <row r="1047017" spans="1:1">
      <c r="A1047017" s="145"/>
    </row>
    <row r="1047018" spans="1:1">
      <c r="A1047018" s="145"/>
    </row>
    <row r="1047019" spans="1:1">
      <c r="A1047019" s="145"/>
    </row>
    <row r="1047020" spans="1:1">
      <c r="A1047020" s="145"/>
    </row>
    <row r="1047021" spans="1:1">
      <c r="A1047021" s="145"/>
    </row>
    <row r="1047022" spans="1:1">
      <c r="A1047022" s="145"/>
    </row>
    <row r="1047023" spans="1:1">
      <c r="A1047023" s="145"/>
    </row>
    <row r="1047024" spans="1:1">
      <c r="A1047024" s="145"/>
    </row>
    <row r="1047025" spans="1:1">
      <c r="A1047025" s="145"/>
    </row>
    <row r="1047026" spans="1:1">
      <c r="A1047026" s="145"/>
    </row>
    <row r="1047027" spans="1:1">
      <c r="A1047027" s="145"/>
    </row>
    <row r="1047028" spans="1:1">
      <c r="A1047028" s="145"/>
    </row>
    <row r="1047029" spans="1:1">
      <c r="A1047029" s="145"/>
    </row>
    <row r="1047030" spans="1:1">
      <c r="A1047030" s="145"/>
    </row>
    <row r="1047031" spans="1:1">
      <c r="A1047031" s="145"/>
    </row>
    <row r="1047032" spans="1:1">
      <c r="A1047032" s="145"/>
    </row>
    <row r="1047033" spans="1:1">
      <c r="A1047033" s="145"/>
    </row>
    <row r="1047034" spans="1:1">
      <c r="A1047034" s="145"/>
    </row>
    <row r="1047035" spans="1:1">
      <c r="A1047035" s="145"/>
    </row>
    <row r="1047036" spans="1:1">
      <c r="A1047036" s="145"/>
    </row>
    <row r="1047037" spans="1:1">
      <c r="A1047037" s="145"/>
    </row>
    <row r="1047038" spans="1:1">
      <c r="A1047038" s="145"/>
    </row>
    <row r="1047039" spans="1:1">
      <c r="A1047039" s="145"/>
    </row>
    <row r="1047040" spans="1:1">
      <c r="A1047040" s="145"/>
    </row>
    <row r="1047041" spans="1:1">
      <c r="A1047041" s="145"/>
    </row>
    <row r="1047042" spans="1:1">
      <c r="A1047042" s="145"/>
    </row>
    <row r="1047043" spans="1:1">
      <c r="A1047043" s="145"/>
    </row>
    <row r="1047044" spans="1:1">
      <c r="A1047044" s="145"/>
    </row>
    <row r="1047045" spans="1:1">
      <c r="A1047045" s="145"/>
    </row>
    <row r="1047046" spans="1:1">
      <c r="A1047046" s="145"/>
    </row>
    <row r="1047047" spans="1:1">
      <c r="A1047047" s="145"/>
    </row>
    <row r="1047048" spans="1:1">
      <c r="A1047048" s="145"/>
    </row>
    <row r="1047049" spans="1:1">
      <c r="A1047049" s="145"/>
    </row>
    <row r="1047050" spans="1:1">
      <c r="A1047050" s="145"/>
    </row>
    <row r="1047051" spans="1:1">
      <c r="A1047051" s="145"/>
    </row>
    <row r="1047052" spans="1:1">
      <c r="A1047052" s="145"/>
    </row>
    <row r="1047053" spans="1:1">
      <c r="A1047053" s="145"/>
    </row>
    <row r="1047054" spans="1:1">
      <c r="A1047054" s="145"/>
    </row>
    <row r="1047055" spans="1:1">
      <c r="A1047055" s="145"/>
    </row>
    <row r="1047056" spans="1:1">
      <c r="A1047056" s="145"/>
    </row>
    <row r="1047057" spans="1:1">
      <c r="A1047057" s="145"/>
    </row>
    <row r="1047058" spans="1:1">
      <c r="A1047058" s="145"/>
    </row>
    <row r="1047059" spans="1:1">
      <c r="A1047059" s="145"/>
    </row>
    <row r="1047060" spans="1:1">
      <c r="A1047060" s="145"/>
    </row>
    <row r="1047061" spans="1:1">
      <c r="A1047061" s="145"/>
    </row>
    <row r="1047062" spans="1:1">
      <c r="A1047062" s="145"/>
    </row>
    <row r="1047063" spans="1:1">
      <c r="A1047063" s="145"/>
    </row>
    <row r="1047064" spans="1:1">
      <c r="A1047064" s="145"/>
    </row>
    <row r="1047065" spans="1:1">
      <c r="A1047065" s="145"/>
    </row>
    <row r="1047066" spans="1:1">
      <c r="A1047066" s="145"/>
    </row>
    <row r="1047067" spans="1:1">
      <c r="A1047067" s="145"/>
    </row>
    <row r="1047068" spans="1:1">
      <c r="A1047068" s="145"/>
    </row>
    <row r="1047069" spans="1:1">
      <c r="A1047069" s="145"/>
    </row>
    <row r="1047070" spans="1:1">
      <c r="A1047070" s="145"/>
    </row>
    <row r="1047071" spans="1:1">
      <c r="A1047071" s="145"/>
    </row>
    <row r="1047072" spans="1:1">
      <c r="A1047072" s="145"/>
    </row>
    <row r="1047073" spans="1:1">
      <c r="A1047073" s="145"/>
    </row>
    <row r="1047074" spans="1:1">
      <c r="A1047074" s="145"/>
    </row>
    <row r="1047075" spans="1:1">
      <c r="A1047075" s="145"/>
    </row>
    <row r="1047076" spans="1:1">
      <c r="A1047076" s="145"/>
    </row>
    <row r="1047077" spans="1:1">
      <c r="A1047077" s="145"/>
    </row>
    <row r="1047078" spans="1:1">
      <c r="A1047078" s="145"/>
    </row>
    <row r="1047079" spans="1:1">
      <c r="A1047079" s="145"/>
    </row>
    <row r="1047080" spans="1:1">
      <c r="A1047080" s="145"/>
    </row>
    <row r="1047081" spans="1:1">
      <c r="A1047081" s="145"/>
    </row>
    <row r="1047082" spans="1:1">
      <c r="A1047082" s="145"/>
    </row>
    <row r="1047083" spans="1:1">
      <c r="A1047083" s="145"/>
    </row>
    <row r="1047084" spans="1:1">
      <c r="A1047084" s="145"/>
    </row>
    <row r="1047085" spans="1:1">
      <c r="A1047085" s="145"/>
    </row>
    <row r="1047086" spans="1:1">
      <c r="A1047086" s="145"/>
    </row>
    <row r="1047087" spans="1:1">
      <c r="A1047087" s="145"/>
    </row>
    <row r="1047088" spans="1:1">
      <c r="A1047088" s="145"/>
    </row>
    <row r="1047089" spans="1:2">
      <c r="A1047089" s="145"/>
    </row>
    <row r="1047090" spans="1:2">
      <c r="A1047090" s="145"/>
    </row>
    <row r="1047091" spans="1:2">
      <c r="A1047091" s="145"/>
    </row>
    <row r="1047092" spans="1:2">
      <c r="A1047092" s="145"/>
    </row>
    <row r="1047093" spans="1:2">
      <c r="A1047093" s="145"/>
    </row>
    <row r="1047094" spans="1:2">
      <c r="A1047094" s="145"/>
    </row>
    <row r="1047095" spans="1:2">
      <c r="A1047095" s="145"/>
    </row>
    <row r="1047096" spans="1:2">
      <c r="A1047096" s="145"/>
      <c r="B1047096" s="14"/>
    </row>
    <row r="1047097" spans="1:2">
      <c r="A1047097" s="145"/>
      <c r="B1047097" s="14"/>
    </row>
    <row r="1047098" spans="1:2">
      <c r="A1047098" s="145"/>
      <c r="B1047098" s="14"/>
    </row>
    <row r="1047099" spans="1:2">
      <c r="A1047099" s="145"/>
      <c r="B1047099" s="14"/>
    </row>
    <row r="1047100" spans="1:2">
      <c r="A1047100" s="145"/>
      <c r="B1047100" s="14"/>
    </row>
    <row r="1047101" spans="1:2">
      <c r="A1047101" s="145"/>
      <c r="B1047101" s="14"/>
    </row>
    <row r="1047102" spans="1:2">
      <c r="A1047102" s="145"/>
      <c r="B1047102" s="14"/>
    </row>
    <row r="1047103" spans="1:2">
      <c r="A1047103" s="145"/>
      <c r="B1047103" s="14"/>
    </row>
    <row r="1047104" spans="1:2">
      <c r="A1047104" s="145"/>
      <c r="B1047104" s="14"/>
    </row>
    <row r="1047105" spans="1:2">
      <c r="A1047105" s="145"/>
      <c r="B1047105" s="14"/>
    </row>
    <row r="1047106" spans="1:2">
      <c r="A1047106" s="145"/>
      <c r="B1047106" s="14"/>
    </row>
    <row r="1047107" spans="1:2">
      <c r="A1047107" s="145"/>
      <c r="B1047107" s="14"/>
    </row>
    <row r="1047108" spans="1:2">
      <c r="A1047108" s="145"/>
      <c r="B1047108" s="14"/>
    </row>
    <row r="1047109" spans="1:2">
      <c r="A1047109" s="145"/>
      <c r="B1047109" s="14"/>
    </row>
    <row r="1047110" spans="1:2">
      <c r="A1047110" s="145"/>
      <c r="B1047110" s="14"/>
    </row>
    <row r="1047111" spans="1:2">
      <c r="A1047111" s="145"/>
      <c r="B1047111" s="14"/>
    </row>
    <row r="1047112" spans="1:2">
      <c r="A1047112" s="145"/>
      <c r="B1047112" s="14"/>
    </row>
    <row r="1047113" spans="1:2">
      <c r="A1047113" s="145"/>
      <c r="B1047113" s="14"/>
    </row>
    <row r="1047114" spans="1:2">
      <c r="A1047114" s="145"/>
      <c r="B1047114" s="14"/>
    </row>
    <row r="1047115" spans="1:2">
      <c r="A1047115" s="145"/>
      <c r="B1047115" s="14"/>
    </row>
    <row r="1047116" spans="1:2">
      <c r="A1047116" s="145"/>
      <c r="B1047116" s="14"/>
    </row>
    <row r="1047117" spans="1:2">
      <c r="A1047117" s="145"/>
      <c r="B1047117" s="14"/>
    </row>
    <row r="1047118" spans="1:2">
      <c r="A1047118" s="145"/>
      <c r="B1047118" s="14"/>
    </row>
    <row r="1047119" spans="1:2">
      <c r="A1047119" s="145"/>
      <c r="B1047119" s="14"/>
    </row>
    <row r="1047120" spans="1:2">
      <c r="A1047120" s="145"/>
      <c r="B1047120" s="14"/>
    </row>
    <row r="1047121" spans="1:2">
      <c r="A1047121" s="145"/>
      <c r="B1047121" s="14"/>
    </row>
    <row r="1047122" spans="1:2">
      <c r="A1047122" s="145"/>
      <c r="B1047122" s="14"/>
    </row>
    <row r="1047123" spans="1:2">
      <c r="A1047123" s="145"/>
      <c r="B1047123" s="14"/>
    </row>
    <row r="1047124" spans="1:2">
      <c r="A1047124" s="145"/>
      <c r="B1047124" s="14"/>
    </row>
    <row r="1047125" spans="1:2">
      <c r="A1047125" s="145"/>
      <c r="B1047125" s="14"/>
    </row>
    <row r="1047126" spans="1:2">
      <c r="A1047126" s="145"/>
      <c r="B1047126" s="14"/>
    </row>
    <row r="1047127" spans="1:2">
      <c r="A1047127" s="145"/>
      <c r="B1047127" s="14"/>
    </row>
    <row r="1047128" spans="1:2">
      <c r="A1047128" s="145"/>
      <c r="B1047128" s="14"/>
    </row>
    <row r="1047129" spans="1:2">
      <c r="A1047129" s="145"/>
      <c r="B1047129" s="14"/>
    </row>
    <row r="1047130" spans="1:2">
      <c r="A1047130" s="145"/>
      <c r="B1047130" s="14"/>
    </row>
    <row r="1047131" spans="1:2">
      <c r="A1047131" s="145"/>
      <c r="B1047131" s="14"/>
    </row>
    <row r="1047132" spans="1:2">
      <c r="A1047132" s="145"/>
      <c r="B1047132" s="14"/>
    </row>
    <row r="1047133" spans="1:2">
      <c r="A1047133" s="145"/>
      <c r="B1047133" s="14"/>
    </row>
    <row r="1047134" spans="1:2">
      <c r="A1047134" s="145"/>
      <c r="B1047134" s="14"/>
    </row>
    <row r="1047135" spans="1:2">
      <c r="A1047135" s="145"/>
      <c r="B1047135" s="14"/>
    </row>
    <row r="1047136" spans="1:2">
      <c r="A1047136" s="145"/>
      <c r="B1047136" s="14"/>
    </row>
    <row r="1047137" spans="1:2">
      <c r="A1047137" s="145"/>
      <c r="B1047137" s="14"/>
    </row>
    <row r="1047138" spans="1:2">
      <c r="A1047138" s="145"/>
      <c r="B1047138" s="14"/>
    </row>
    <row r="1047139" spans="1:2">
      <c r="A1047139" s="145"/>
      <c r="B1047139" s="14"/>
    </row>
    <row r="1047140" spans="1:2">
      <c r="A1047140" s="145"/>
      <c r="B1047140" s="14"/>
    </row>
    <row r="1047141" spans="1:2">
      <c r="A1047141" s="145"/>
      <c r="B1047141" s="14"/>
    </row>
    <row r="1047142" spans="1:2">
      <c r="A1047142" s="145"/>
      <c r="B1047142" s="14"/>
    </row>
    <row r="1047143" spans="1:2">
      <c r="A1047143" s="145"/>
      <c r="B1047143" s="14"/>
    </row>
    <row r="1047144" spans="1:2">
      <c r="A1047144" s="145"/>
      <c r="B1047144" s="14"/>
    </row>
    <row r="1047145" spans="1:2">
      <c r="A1047145" s="145"/>
      <c r="B1047145" s="14"/>
    </row>
    <row r="1047146" spans="1:2">
      <c r="A1047146" s="145"/>
      <c r="B1047146" s="14"/>
    </row>
    <row r="1047147" spans="1:2">
      <c r="A1047147" s="145"/>
      <c r="B1047147" s="14"/>
    </row>
    <row r="1047148" spans="1:2">
      <c r="A1047148" s="145"/>
      <c r="B1047148" s="14"/>
    </row>
    <row r="1047149" spans="1:2">
      <c r="A1047149" s="145"/>
      <c r="B1047149" s="14"/>
    </row>
    <row r="1047150" spans="1:2">
      <c r="A1047150" s="145"/>
      <c r="B1047150" s="14"/>
    </row>
    <row r="1047151" spans="1:2">
      <c r="A1047151" s="145"/>
      <c r="B1047151" s="14"/>
    </row>
    <row r="1047152" spans="1:2">
      <c r="A1047152" s="145"/>
      <c r="B1047152" s="14"/>
    </row>
    <row r="1047153" spans="1:2">
      <c r="A1047153" s="145"/>
      <c r="B1047153" s="14"/>
    </row>
    <row r="1047154" spans="1:2">
      <c r="A1047154" s="145"/>
      <c r="B1047154" s="14"/>
    </row>
    <row r="1047155" spans="1:2">
      <c r="A1047155" s="145"/>
      <c r="B1047155" s="14"/>
    </row>
    <row r="1047156" spans="1:2">
      <c r="A1047156" s="145"/>
      <c r="B1047156" s="14"/>
    </row>
    <row r="1047157" spans="1:2">
      <c r="A1047157" s="145"/>
      <c r="B1047157" s="14"/>
    </row>
    <row r="1047158" spans="1:2">
      <c r="A1047158" s="145"/>
      <c r="B1047158" s="14"/>
    </row>
    <row r="1047159" spans="1:2">
      <c r="A1047159" s="145"/>
      <c r="B1047159" s="14"/>
    </row>
    <row r="1047160" spans="1:2">
      <c r="A1047160" s="145"/>
      <c r="B1047160" s="14"/>
    </row>
    <row r="1047161" spans="1:2">
      <c r="A1047161" s="145"/>
      <c r="B1047161" s="14"/>
    </row>
    <row r="1047162" spans="1:2">
      <c r="A1047162" s="145"/>
      <c r="B1047162" s="14"/>
    </row>
    <row r="1047163" spans="1:2">
      <c r="A1047163" s="145"/>
      <c r="B1047163" s="14"/>
    </row>
    <row r="1047164" spans="1:2">
      <c r="A1047164" s="145"/>
      <c r="B1047164" s="14"/>
    </row>
    <row r="1047165" spans="1:2">
      <c r="A1047165" s="145"/>
      <c r="B1047165" s="14"/>
    </row>
    <row r="1047166" spans="1:2">
      <c r="A1047166" s="145"/>
      <c r="B1047166" s="14"/>
    </row>
    <row r="1047167" spans="1:2">
      <c r="A1047167" s="145"/>
      <c r="B1047167" s="14"/>
    </row>
    <row r="1047168" spans="1:2">
      <c r="A1047168" s="145"/>
      <c r="B1047168" s="14"/>
    </row>
    <row r="1047169" spans="1:2">
      <c r="A1047169" s="145"/>
      <c r="B1047169" s="14"/>
    </row>
    <row r="1047170" spans="1:2">
      <c r="A1047170" s="145"/>
      <c r="B1047170" s="14"/>
    </row>
    <row r="1047171" spans="1:2">
      <c r="A1047171" s="145"/>
      <c r="B1047171" s="14"/>
    </row>
    <row r="1047172" spans="1:2">
      <c r="A1047172" s="145"/>
      <c r="B1047172" s="14"/>
    </row>
    <row r="1047173" spans="1:2">
      <c r="A1047173" s="145"/>
      <c r="B1047173" s="14"/>
    </row>
    <row r="1047174" spans="1:2">
      <c r="A1047174" s="145"/>
      <c r="B1047174" s="14"/>
    </row>
    <row r="1047175" spans="1:2">
      <c r="A1047175" s="145"/>
      <c r="B1047175" s="14"/>
    </row>
    <row r="1047176" spans="1:2">
      <c r="A1047176" s="145"/>
      <c r="B1047176" s="14"/>
    </row>
    <row r="1047177" spans="1:2">
      <c r="A1047177" s="145"/>
      <c r="B1047177" s="14"/>
    </row>
    <row r="1047178" spans="1:2">
      <c r="A1047178" s="145"/>
      <c r="B1047178" s="14"/>
    </row>
    <row r="1047179" spans="1:2">
      <c r="A1047179" s="145"/>
      <c r="B1047179" s="14"/>
    </row>
    <row r="1047180" spans="1:2">
      <c r="A1047180" s="145"/>
      <c r="B1047180" s="14"/>
    </row>
    <row r="1047181" spans="1:2">
      <c r="A1047181" s="145"/>
      <c r="B1047181" s="14"/>
    </row>
    <row r="1047182" spans="1:2">
      <c r="A1047182" s="145"/>
      <c r="B1047182" s="14"/>
    </row>
    <row r="1047183" spans="1:2">
      <c r="A1047183" s="145"/>
      <c r="B1047183" s="14"/>
    </row>
    <row r="1047184" spans="1:2">
      <c r="A1047184" s="145"/>
      <c r="B1047184" s="14"/>
    </row>
    <row r="1047185" spans="1:2">
      <c r="A1047185" s="145"/>
      <c r="B1047185" s="14"/>
    </row>
    <row r="1047186" spans="1:2">
      <c r="A1047186" s="145"/>
      <c r="B1047186" s="14"/>
    </row>
    <row r="1047187" spans="1:2">
      <c r="A1047187" s="145"/>
      <c r="B1047187" s="14"/>
    </row>
    <row r="1047188" spans="1:2">
      <c r="A1047188" s="145"/>
      <c r="B1047188" s="14"/>
    </row>
    <row r="1047189" spans="1:2">
      <c r="A1047189" s="145"/>
      <c r="B1047189" s="14"/>
    </row>
    <row r="1047190" spans="1:2">
      <c r="A1047190" s="145"/>
      <c r="B1047190" s="14"/>
    </row>
    <row r="1047191" spans="1:2">
      <c r="A1047191" s="145"/>
      <c r="B1047191" s="14"/>
    </row>
    <row r="1047192" spans="1:2">
      <c r="A1047192" s="145"/>
      <c r="B1047192" s="14"/>
    </row>
    <row r="1047193" spans="1:2">
      <c r="A1047193" s="145"/>
      <c r="B1047193" s="14"/>
    </row>
    <row r="1047194" spans="1:2">
      <c r="A1047194" s="145"/>
      <c r="B1047194" s="14"/>
    </row>
    <row r="1047195" spans="1:2">
      <c r="A1047195" s="145"/>
      <c r="B1047195" s="14"/>
    </row>
    <row r="1047196" spans="1:2">
      <c r="A1047196" s="145"/>
      <c r="B1047196" s="14"/>
    </row>
    <row r="1047197" spans="1:2">
      <c r="A1047197" s="145"/>
      <c r="B1047197" s="14"/>
    </row>
    <row r="1047198" spans="1:2">
      <c r="A1047198" s="145"/>
      <c r="B1047198" s="14"/>
    </row>
    <row r="1047199" spans="1:2">
      <c r="A1047199" s="145"/>
      <c r="B1047199" s="14"/>
    </row>
    <row r="1047200" spans="1:2">
      <c r="A1047200" s="145"/>
      <c r="B1047200" s="14"/>
    </row>
    <row r="1047201" spans="1:2">
      <c r="A1047201" s="145"/>
      <c r="B1047201" s="14"/>
    </row>
    <row r="1047202" spans="1:2">
      <c r="A1047202" s="145"/>
      <c r="B1047202" s="14"/>
    </row>
    <row r="1047203" spans="1:2">
      <c r="A1047203" s="145"/>
      <c r="B1047203" s="14"/>
    </row>
    <row r="1047204" spans="1:2">
      <c r="A1047204" s="145"/>
      <c r="B1047204" s="14"/>
    </row>
    <row r="1047205" spans="1:2">
      <c r="A1047205" s="145"/>
      <c r="B1047205" s="14"/>
    </row>
    <row r="1047206" spans="1:2">
      <c r="A1047206" s="145"/>
      <c r="B1047206" s="14"/>
    </row>
    <row r="1047207" spans="1:2">
      <c r="A1047207" s="145"/>
      <c r="B1047207" s="14"/>
    </row>
    <row r="1047208" spans="1:2">
      <c r="A1047208" s="145"/>
      <c r="B1047208" s="14"/>
    </row>
    <row r="1047209" spans="1:2">
      <c r="A1047209" s="145"/>
      <c r="B1047209" s="14"/>
    </row>
    <row r="1047210" spans="1:2">
      <c r="A1047210" s="145"/>
      <c r="B1047210" s="14"/>
    </row>
    <row r="1047211" spans="1:2">
      <c r="A1047211" s="145"/>
      <c r="B1047211" s="14"/>
    </row>
    <row r="1047212" spans="1:2">
      <c r="A1047212" s="145"/>
      <c r="B1047212" s="14"/>
    </row>
    <row r="1047213" spans="1:2">
      <c r="A1047213" s="145"/>
      <c r="B1047213" s="14"/>
    </row>
    <row r="1047214" spans="1:2">
      <c r="A1047214" s="145"/>
      <c r="B1047214" s="14"/>
    </row>
    <row r="1047215" spans="1:2">
      <c r="A1047215" s="145"/>
      <c r="B1047215" s="14"/>
    </row>
    <row r="1047216" spans="1:2">
      <c r="A1047216" s="145"/>
      <c r="B1047216" s="14"/>
    </row>
    <row r="1047217" spans="1:2">
      <c r="A1047217" s="145"/>
      <c r="B1047217" s="14"/>
    </row>
    <row r="1047218" spans="1:2">
      <c r="A1047218" s="145"/>
      <c r="B1047218" s="14"/>
    </row>
    <row r="1047219" spans="1:2">
      <c r="A1047219" s="145"/>
      <c r="B1047219" s="14"/>
    </row>
    <row r="1047220" spans="1:2">
      <c r="A1047220" s="145"/>
      <c r="B1047220" s="14"/>
    </row>
    <row r="1047221" spans="1:2">
      <c r="A1047221" s="145"/>
      <c r="B1047221" s="14"/>
    </row>
    <row r="1047222" spans="1:2">
      <c r="A1047222" s="145"/>
      <c r="B1047222" s="14"/>
    </row>
    <row r="1047223" spans="1:2">
      <c r="A1047223" s="145"/>
      <c r="B1047223" s="14"/>
    </row>
    <row r="1047224" spans="1:2">
      <c r="A1047224" s="145"/>
      <c r="B1047224" s="14"/>
    </row>
    <row r="1047225" spans="1:2">
      <c r="A1047225" s="145"/>
      <c r="B1047225" s="14"/>
    </row>
    <row r="1047226" spans="1:2">
      <c r="A1047226" s="145"/>
      <c r="B1047226" s="14"/>
    </row>
    <row r="1047227" spans="1:2">
      <c r="A1047227" s="145"/>
      <c r="B1047227" s="14"/>
    </row>
    <row r="1047228" spans="1:2">
      <c r="A1047228" s="145"/>
      <c r="B1047228" s="14"/>
    </row>
    <row r="1047229" spans="1:2">
      <c r="A1047229" s="145"/>
      <c r="B1047229" s="14"/>
    </row>
    <row r="1047230" spans="1:2">
      <c r="A1047230" s="145"/>
      <c r="B1047230" s="14"/>
    </row>
    <row r="1047231" spans="1:2">
      <c r="A1047231" s="145"/>
      <c r="B1047231" s="14"/>
    </row>
    <row r="1047232" spans="1:2">
      <c r="A1047232" s="145"/>
      <c r="B1047232" s="14"/>
    </row>
    <row r="1047233" spans="1:2">
      <c r="A1047233" s="145"/>
      <c r="B1047233" s="14"/>
    </row>
    <row r="1047234" spans="1:2">
      <c r="A1047234" s="145"/>
      <c r="B1047234" s="14"/>
    </row>
    <row r="1047235" spans="1:2">
      <c r="A1047235" s="145"/>
      <c r="B1047235" s="14"/>
    </row>
    <row r="1047236" spans="1:2">
      <c r="A1047236" s="145"/>
      <c r="B1047236" s="14"/>
    </row>
    <row r="1047237" spans="1:2">
      <c r="A1047237" s="145"/>
      <c r="B1047237" s="14"/>
    </row>
    <row r="1047238" spans="1:2">
      <c r="A1047238" s="145"/>
      <c r="B1047238" s="14"/>
    </row>
    <row r="1047239" spans="1:2">
      <c r="A1047239" s="145"/>
      <c r="B1047239" s="14"/>
    </row>
    <row r="1047240" spans="1:2">
      <c r="A1047240" s="145"/>
      <c r="B1047240" s="14"/>
    </row>
    <row r="1047241" spans="1:2">
      <c r="A1047241" s="145"/>
      <c r="B1047241" s="14"/>
    </row>
    <row r="1047242" spans="1:2">
      <c r="A1047242" s="145"/>
      <c r="B1047242" s="14"/>
    </row>
    <row r="1047243" spans="1:2">
      <c r="A1047243" s="145"/>
      <c r="B1047243" s="14"/>
    </row>
    <row r="1047244" spans="1:2">
      <c r="A1047244" s="145"/>
      <c r="B1047244" s="14"/>
    </row>
    <row r="1047245" spans="1:2">
      <c r="A1047245" s="145"/>
      <c r="B1047245" s="14"/>
    </row>
    <row r="1047246" spans="1:2">
      <c r="A1047246" s="145"/>
      <c r="B1047246" s="14"/>
    </row>
    <row r="1047247" spans="1:2">
      <c r="A1047247" s="145"/>
      <c r="B1047247" s="14"/>
    </row>
    <row r="1047248" spans="1:2">
      <c r="A1047248" s="145"/>
      <c r="B1047248" s="14"/>
    </row>
    <row r="1047249" spans="1:2">
      <c r="A1047249" s="145"/>
      <c r="B1047249" s="14"/>
    </row>
    <row r="1047250" spans="1:2">
      <c r="A1047250" s="145"/>
      <c r="B1047250" s="14"/>
    </row>
    <row r="1047251" spans="1:2">
      <c r="A1047251" s="145"/>
      <c r="B1047251" s="14"/>
    </row>
    <row r="1047252" spans="1:2">
      <c r="A1047252" s="145"/>
      <c r="B1047252" s="14"/>
    </row>
    <row r="1047253" spans="1:2">
      <c r="A1047253" s="145"/>
      <c r="B1047253" s="14"/>
    </row>
    <row r="1047254" spans="1:2">
      <c r="A1047254" s="145"/>
      <c r="B1047254" s="14"/>
    </row>
    <row r="1047255" spans="1:2">
      <c r="A1047255" s="145"/>
      <c r="B1047255" s="14"/>
    </row>
    <row r="1047256" spans="1:2">
      <c r="A1047256" s="145"/>
      <c r="B1047256" s="14"/>
    </row>
    <row r="1047257" spans="1:2">
      <c r="A1047257" s="145"/>
      <c r="B1047257" s="14"/>
    </row>
    <row r="1047258" spans="1:2">
      <c r="A1047258" s="145"/>
      <c r="B1047258" s="14"/>
    </row>
    <row r="1047259" spans="1:2">
      <c r="A1047259" s="145"/>
      <c r="B1047259" s="14"/>
    </row>
    <row r="1047260" spans="1:2">
      <c r="A1047260" s="145"/>
      <c r="B1047260" s="14"/>
    </row>
    <row r="1047261" spans="1:2">
      <c r="A1047261" s="145"/>
      <c r="B1047261" s="14"/>
    </row>
    <row r="1047262" spans="1:2">
      <c r="A1047262" s="145"/>
      <c r="B1047262" s="14"/>
    </row>
    <row r="1047263" spans="1:2">
      <c r="A1047263" s="145"/>
      <c r="B1047263" s="14"/>
    </row>
    <row r="1047264" spans="1:2">
      <c r="A1047264" s="145"/>
      <c r="B1047264" s="14"/>
    </row>
    <row r="1047265" spans="1:2">
      <c r="A1047265" s="145"/>
      <c r="B1047265" s="14"/>
    </row>
    <row r="1047266" spans="1:2">
      <c r="A1047266" s="145"/>
      <c r="B1047266" s="14"/>
    </row>
    <row r="1047267" spans="1:2">
      <c r="A1047267" s="145"/>
      <c r="B1047267" s="14"/>
    </row>
    <row r="1047268" spans="1:2">
      <c r="A1047268" s="145"/>
      <c r="B1047268" s="14"/>
    </row>
    <row r="1047269" spans="1:2">
      <c r="A1047269" s="145"/>
      <c r="B1047269" s="14"/>
    </row>
    <row r="1047270" spans="1:2">
      <c r="A1047270" s="145"/>
      <c r="B1047270" s="14"/>
    </row>
    <row r="1047271" spans="1:2">
      <c r="A1047271" s="145"/>
      <c r="B1047271" s="14"/>
    </row>
    <row r="1047272" spans="1:2">
      <c r="A1047272" s="145"/>
      <c r="B1047272" s="14"/>
    </row>
    <row r="1047273" spans="1:2">
      <c r="A1047273" s="145"/>
      <c r="B1047273" s="14"/>
    </row>
    <row r="1047274" spans="1:2">
      <c r="A1047274" s="145"/>
      <c r="B1047274" s="14"/>
    </row>
    <row r="1047275" spans="1:2">
      <c r="A1047275" s="145"/>
      <c r="B1047275" s="14"/>
    </row>
    <row r="1047276" spans="1:2">
      <c r="A1047276" s="145"/>
      <c r="B1047276" s="14"/>
    </row>
    <row r="1047277" spans="1:2">
      <c r="A1047277" s="145"/>
      <c r="B1047277" s="14"/>
    </row>
    <row r="1047278" spans="1:2">
      <c r="A1047278" s="145"/>
      <c r="B1047278" s="14"/>
    </row>
    <row r="1047279" spans="1:2">
      <c r="A1047279" s="145"/>
      <c r="B1047279" s="14"/>
    </row>
    <row r="1047280" spans="1:2">
      <c r="A1047280" s="145"/>
      <c r="B1047280" s="14"/>
    </row>
    <row r="1047281" spans="1:2">
      <c r="A1047281" s="145"/>
      <c r="B1047281" s="14"/>
    </row>
    <row r="1047282" spans="1:2">
      <c r="A1047282" s="145"/>
      <c r="B1047282" s="14"/>
    </row>
    <row r="1047283" spans="1:2">
      <c r="A1047283" s="145"/>
      <c r="B1047283" s="14"/>
    </row>
    <row r="1047284" spans="1:2">
      <c r="A1047284" s="145"/>
      <c r="B1047284" s="14"/>
    </row>
    <row r="1047285" spans="1:2">
      <c r="A1047285" s="145"/>
      <c r="B1047285" s="14"/>
    </row>
    <row r="1047286" spans="1:2">
      <c r="A1047286" s="145"/>
      <c r="B1047286" s="14"/>
    </row>
    <row r="1047287" spans="1:2">
      <c r="A1047287" s="145"/>
      <c r="B1047287" s="14"/>
    </row>
    <row r="1047288" spans="1:2">
      <c r="A1047288" s="145"/>
      <c r="B1047288" s="14"/>
    </row>
    <row r="1047289" spans="1:2">
      <c r="A1047289" s="145"/>
      <c r="B1047289" s="14"/>
    </row>
    <row r="1047290" spans="1:2">
      <c r="A1047290" s="145"/>
      <c r="B1047290" s="14"/>
    </row>
    <row r="1047291" spans="1:2">
      <c r="A1047291" s="145"/>
      <c r="B1047291" s="14"/>
    </row>
    <row r="1047292" spans="1:2">
      <c r="A1047292" s="145"/>
      <c r="B1047292" s="14"/>
    </row>
    <row r="1047293" spans="1:2">
      <c r="A1047293" s="145"/>
      <c r="B1047293" s="14"/>
    </row>
    <row r="1047294" spans="1:2">
      <c r="A1047294" s="145"/>
      <c r="B1047294" s="14"/>
    </row>
    <row r="1047295" spans="1:2">
      <c r="A1047295" s="145"/>
      <c r="B1047295" s="14"/>
    </row>
    <row r="1047296" spans="1:2">
      <c r="A1047296" s="145"/>
      <c r="B1047296" s="14"/>
    </row>
    <row r="1047297" spans="1:2">
      <c r="A1047297" s="145"/>
      <c r="B1047297" s="14"/>
    </row>
    <row r="1047298" spans="1:2">
      <c r="A1047298" s="145"/>
      <c r="B1047298" s="14"/>
    </row>
    <row r="1047299" spans="1:2">
      <c r="A1047299" s="145"/>
      <c r="B1047299" s="14"/>
    </row>
    <row r="1047300" spans="1:2">
      <c r="A1047300" s="145"/>
      <c r="B1047300" s="14"/>
    </row>
    <row r="1047301" spans="1:2">
      <c r="A1047301" s="145"/>
      <c r="B1047301" s="14"/>
    </row>
    <row r="1047302" spans="1:2">
      <c r="A1047302" s="145"/>
      <c r="B1047302" s="14"/>
    </row>
    <row r="1047303" spans="1:2">
      <c r="A1047303" s="145"/>
      <c r="B1047303" s="14"/>
    </row>
    <row r="1047304" spans="1:2">
      <c r="A1047304" s="145"/>
      <c r="B1047304" s="14"/>
    </row>
    <row r="1047305" spans="1:2">
      <c r="A1047305" s="145"/>
      <c r="B1047305" s="14"/>
    </row>
    <row r="1047306" spans="1:2">
      <c r="A1047306" s="145"/>
      <c r="B1047306" s="14"/>
    </row>
    <row r="1047307" spans="1:2">
      <c r="A1047307" s="145"/>
      <c r="B1047307" s="14"/>
    </row>
    <row r="1047308" spans="1:2">
      <c r="A1047308" s="145"/>
      <c r="B1047308" s="14"/>
    </row>
    <row r="1047309" spans="1:2">
      <c r="A1047309" s="145"/>
      <c r="B1047309" s="14"/>
    </row>
    <row r="1047310" spans="1:2">
      <c r="A1047310" s="145"/>
      <c r="B1047310" s="14"/>
    </row>
    <row r="1047311" spans="1:2">
      <c r="A1047311" s="145"/>
      <c r="B1047311" s="14"/>
    </row>
    <row r="1047312" spans="1:2">
      <c r="A1047312" s="145"/>
      <c r="B1047312" s="14"/>
    </row>
    <row r="1047313" spans="1:2">
      <c r="A1047313" s="145"/>
      <c r="B1047313" s="14"/>
    </row>
    <row r="1047314" spans="1:2">
      <c r="A1047314" s="145"/>
      <c r="B1047314" s="14"/>
    </row>
    <row r="1047315" spans="1:2">
      <c r="A1047315" s="145"/>
      <c r="B1047315" s="14"/>
    </row>
    <row r="1047316" spans="1:2">
      <c r="A1047316" s="145"/>
      <c r="B1047316" s="14"/>
    </row>
    <row r="1047317" spans="1:2">
      <c r="A1047317" s="145"/>
      <c r="B1047317" s="14"/>
    </row>
    <row r="1047318" spans="1:2">
      <c r="A1047318" s="145"/>
      <c r="B1047318" s="14"/>
    </row>
    <row r="1047319" spans="1:2">
      <c r="A1047319" s="145"/>
      <c r="B1047319" s="14"/>
    </row>
    <row r="1047320" spans="1:2">
      <c r="A1047320" s="145"/>
      <c r="B1047320" s="14"/>
    </row>
    <row r="1047321" spans="1:2">
      <c r="A1047321" s="145"/>
      <c r="B1047321" s="14"/>
    </row>
    <row r="1047322" spans="1:2">
      <c r="A1047322" s="145"/>
      <c r="B1047322" s="14"/>
    </row>
    <row r="1047323" spans="1:2">
      <c r="A1047323" s="145"/>
      <c r="B1047323" s="14"/>
    </row>
    <row r="1047324" spans="1:2">
      <c r="A1047324" s="145"/>
      <c r="B1047324" s="14"/>
    </row>
    <row r="1047325" spans="1:2">
      <c r="A1047325" s="145"/>
      <c r="B1047325" s="14"/>
    </row>
    <row r="1047326" spans="1:2">
      <c r="A1047326" s="145"/>
      <c r="B1047326" s="14"/>
    </row>
    <row r="1047327" spans="1:2">
      <c r="A1047327" s="145"/>
      <c r="B1047327" s="14"/>
    </row>
    <row r="1047328" spans="1:2">
      <c r="A1047328" s="145"/>
      <c r="B1047328" s="14"/>
    </row>
    <row r="1047329" spans="1:2">
      <c r="A1047329" s="145"/>
      <c r="B1047329" s="14"/>
    </row>
    <row r="1047330" spans="1:2">
      <c r="A1047330" s="145"/>
      <c r="B1047330" s="14"/>
    </row>
    <row r="1047331" spans="1:2">
      <c r="A1047331" s="145"/>
      <c r="B1047331" s="14"/>
    </row>
    <row r="1047332" spans="1:2">
      <c r="A1047332" s="145"/>
      <c r="B1047332" s="14"/>
    </row>
    <row r="1047333" spans="1:2">
      <c r="A1047333" s="145"/>
      <c r="B1047333" s="14"/>
    </row>
    <row r="1047334" spans="1:2">
      <c r="A1047334" s="145"/>
      <c r="B1047334" s="14"/>
    </row>
    <row r="1047335" spans="1:2">
      <c r="A1047335" s="145"/>
      <c r="B1047335" s="14"/>
    </row>
    <row r="1047336" spans="1:2">
      <c r="A1047336" s="145"/>
      <c r="B1047336" s="14"/>
    </row>
    <row r="1047337" spans="1:2">
      <c r="A1047337" s="145"/>
      <c r="B1047337" s="14"/>
    </row>
    <row r="1047338" spans="1:2">
      <c r="A1047338" s="145"/>
      <c r="B1047338" s="14"/>
    </row>
    <row r="1047339" spans="1:2">
      <c r="A1047339" s="145"/>
      <c r="B1047339" s="14"/>
    </row>
    <row r="1047340" spans="1:2">
      <c r="A1047340" s="145"/>
      <c r="B1047340" s="14"/>
    </row>
    <row r="1047341" spans="1:2">
      <c r="A1047341" s="145"/>
      <c r="B1047341" s="14"/>
    </row>
    <row r="1047342" spans="1:2">
      <c r="A1047342" s="145"/>
      <c r="B1047342" s="14"/>
    </row>
    <row r="1047343" spans="1:2">
      <c r="A1047343" s="145"/>
      <c r="B1047343" s="14"/>
    </row>
    <row r="1047344" spans="1:2">
      <c r="A1047344" s="145"/>
      <c r="B1047344" s="14"/>
    </row>
    <row r="1047345" spans="1:2">
      <c r="A1047345" s="145"/>
      <c r="B1047345" s="14"/>
    </row>
    <row r="1047346" spans="1:2">
      <c r="A1047346" s="145"/>
      <c r="B1047346" s="14"/>
    </row>
    <row r="1047347" spans="1:2">
      <c r="A1047347" s="145"/>
      <c r="B1047347" s="14"/>
    </row>
    <row r="1047348" spans="1:2">
      <c r="A1047348" s="145"/>
      <c r="B1047348" s="14"/>
    </row>
    <row r="1047349" spans="1:2">
      <c r="A1047349" s="145"/>
      <c r="B1047349" s="14"/>
    </row>
    <row r="1047350" spans="1:2">
      <c r="A1047350" s="145"/>
      <c r="B1047350" s="14"/>
    </row>
    <row r="1047351" spans="1:2">
      <c r="A1047351" s="145"/>
      <c r="B1047351" s="14"/>
    </row>
    <row r="1047352" spans="1:2">
      <c r="A1047352" s="145"/>
      <c r="B1047352" s="14"/>
    </row>
    <row r="1047353" spans="1:2">
      <c r="A1047353" s="145"/>
      <c r="B1047353" s="14"/>
    </row>
    <row r="1047354" spans="1:2">
      <c r="A1047354" s="145"/>
      <c r="B1047354" s="14"/>
    </row>
    <row r="1047355" spans="1:2">
      <c r="A1047355" s="145"/>
      <c r="B1047355" s="14"/>
    </row>
    <row r="1047356" spans="1:2">
      <c r="A1047356" s="145"/>
      <c r="B1047356" s="14"/>
    </row>
    <row r="1047357" spans="1:2">
      <c r="A1047357" s="145"/>
      <c r="B1047357" s="14"/>
    </row>
    <row r="1047358" spans="1:2">
      <c r="A1047358" s="145"/>
      <c r="B1047358" s="14"/>
    </row>
    <row r="1047359" spans="1:2">
      <c r="A1047359" s="145"/>
      <c r="B1047359" s="14"/>
    </row>
    <row r="1047360" spans="1:2">
      <c r="A1047360" s="145"/>
      <c r="B1047360" s="14"/>
    </row>
    <row r="1047361" spans="1:2">
      <c r="A1047361" s="145"/>
      <c r="B1047361" s="14"/>
    </row>
    <row r="1047362" spans="1:2">
      <c r="A1047362" s="145"/>
      <c r="B1047362" s="14"/>
    </row>
    <row r="1047363" spans="1:2">
      <c r="A1047363" s="145"/>
      <c r="B1047363" s="14"/>
    </row>
    <row r="1047364" spans="1:2">
      <c r="A1047364" s="145"/>
      <c r="B1047364" s="14"/>
    </row>
    <row r="1047365" spans="1:2">
      <c r="A1047365" s="145"/>
      <c r="B1047365" s="14"/>
    </row>
    <row r="1047366" spans="1:2">
      <c r="A1047366" s="145"/>
      <c r="B1047366" s="14"/>
    </row>
    <row r="1047367" spans="1:2">
      <c r="A1047367" s="145"/>
      <c r="B1047367" s="14"/>
    </row>
    <row r="1047368" spans="1:2">
      <c r="A1047368" s="145"/>
      <c r="B1047368" s="14"/>
    </row>
    <row r="1047369" spans="1:2">
      <c r="A1047369" s="145"/>
      <c r="B1047369" s="14"/>
    </row>
    <row r="1047370" spans="1:2">
      <c r="A1047370" s="145"/>
      <c r="B1047370" s="14"/>
    </row>
    <row r="1047371" spans="1:2">
      <c r="A1047371" s="145"/>
      <c r="B1047371" s="14"/>
    </row>
    <row r="1047372" spans="1:2">
      <c r="A1047372" s="145"/>
      <c r="B1047372" s="14"/>
    </row>
    <row r="1047373" spans="1:2">
      <c r="A1047373" s="145"/>
      <c r="B1047373" s="14"/>
    </row>
    <row r="1047374" spans="1:2">
      <c r="A1047374" s="145"/>
      <c r="B1047374" s="14"/>
    </row>
    <row r="1047375" spans="1:2">
      <c r="A1047375" s="145"/>
      <c r="B1047375" s="14"/>
    </row>
    <row r="1047376" spans="1:2">
      <c r="A1047376" s="145"/>
      <c r="B1047376" s="14"/>
    </row>
    <row r="1047377" spans="1:2">
      <c r="A1047377" s="145"/>
      <c r="B1047377" s="14"/>
    </row>
    <row r="1047378" spans="1:2">
      <c r="A1047378" s="145"/>
      <c r="B1047378" s="14"/>
    </row>
    <row r="1047379" spans="1:2">
      <c r="A1047379" s="145"/>
      <c r="B1047379" s="14"/>
    </row>
    <row r="1047380" spans="1:2">
      <c r="A1047380" s="145"/>
      <c r="B1047380" s="14"/>
    </row>
    <row r="1047381" spans="1:2">
      <c r="A1047381" s="145"/>
      <c r="B1047381" s="14"/>
    </row>
    <row r="1047382" spans="1:2">
      <c r="A1047382" s="145"/>
      <c r="B1047382" s="14"/>
    </row>
    <row r="1047383" spans="1:2">
      <c r="A1047383" s="145"/>
      <c r="B1047383" s="14"/>
    </row>
    <row r="1047384" spans="1:2">
      <c r="A1047384" s="145"/>
      <c r="B1047384" s="14"/>
    </row>
    <row r="1047385" spans="1:2">
      <c r="A1047385" s="145"/>
      <c r="B1047385" s="14"/>
    </row>
    <row r="1047386" spans="1:2">
      <c r="A1047386" s="145"/>
      <c r="B1047386" s="14"/>
    </row>
    <row r="1047387" spans="1:2">
      <c r="A1047387" s="145"/>
      <c r="B1047387" s="14"/>
    </row>
    <row r="1047388" spans="1:2">
      <c r="A1047388" s="145"/>
      <c r="B1047388" s="14"/>
    </row>
    <row r="1047389" spans="1:2">
      <c r="A1047389" s="145"/>
      <c r="B1047389" s="14"/>
    </row>
    <row r="1047390" spans="1:2">
      <c r="A1047390" s="145"/>
      <c r="B1047390" s="14"/>
    </row>
    <row r="1047391" spans="1:2">
      <c r="A1047391" s="145"/>
      <c r="B1047391" s="14"/>
    </row>
    <row r="1047392" spans="1:2">
      <c r="A1047392" s="145"/>
      <c r="B1047392" s="14"/>
    </row>
    <row r="1047393" spans="1:2">
      <c r="A1047393" s="145"/>
      <c r="B1047393" s="14"/>
    </row>
    <row r="1047394" spans="1:2">
      <c r="A1047394" s="145"/>
      <c r="B1047394" s="14"/>
    </row>
    <row r="1047395" spans="1:2">
      <c r="A1047395" s="145"/>
      <c r="B1047395" s="14"/>
    </row>
    <row r="1047396" spans="1:2">
      <c r="A1047396" s="145"/>
      <c r="B1047396" s="14"/>
    </row>
    <row r="1047397" spans="1:2">
      <c r="A1047397" s="145"/>
      <c r="B1047397" s="14"/>
    </row>
    <row r="1047398" spans="1:2">
      <c r="A1047398" s="145"/>
      <c r="B1047398" s="14"/>
    </row>
    <row r="1047399" spans="1:2">
      <c r="A1047399" s="145"/>
      <c r="B1047399" s="14"/>
    </row>
    <row r="1047400" spans="1:2">
      <c r="A1047400" s="145"/>
      <c r="B1047400" s="14"/>
    </row>
    <row r="1047401" spans="1:2">
      <c r="A1047401" s="145"/>
      <c r="B1047401" s="14"/>
    </row>
    <row r="1047402" spans="1:2">
      <c r="A1047402" s="145"/>
      <c r="B1047402" s="14"/>
    </row>
    <row r="1047403" spans="1:2">
      <c r="A1047403" s="145"/>
      <c r="B1047403" s="14"/>
    </row>
    <row r="1047404" spans="1:2">
      <c r="A1047404" s="145"/>
      <c r="B1047404" s="14"/>
    </row>
    <row r="1047405" spans="1:2">
      <c r="A1047405" s="145"/>
      <c r="B1047405" s="14"/>
    </row>
    <row r="1047406" spans="1:2">
      <c r="A1047406" s="145"/>
      <c r="B1047406" s="14"/>
    </row>
    <row r="1047407" spans="1:2">
      <c r="A1047407" s="145"/>
      <c r="B1047407" s="14"/>
    </row>
    <row r="1047408" spans="1:2">
      <c r="A1047408" s="145"/>
      <c r="B1047408" s="14"/>
    </row>
    <row r="1047409" spans="1:2">
      <c r="A1047409" s="145"/>
      <c r="B1047409" s="14"/>
    </row>
    <row r="1047410" spans="1:2">
      <c r="A1047410" s="145"/>
      <c r="B1047410" s="14"/>
    </row>
    <row r="1047411" spans="1:2">
      <c r="A1047411" s="145"/>
      <c r="B1047411" s="14"/>
    </row>
    <row r="1047412" spans="1:2">
      <c r="A1047412" s="145"/>
      <c r="B1047412" s="14"/>
    </row>
    <row r="1047413" spans="1:2">
      <c r="A1047413" s="145"/>
      <c r="B1047413" s="14"/>
    </row>
    <row r="1047414" spans="1:2">
      <c r="A1047414" s="145"/>
      <c r="B1047414" s="14"/>
    </row>
    <row r="1047415" spans="1:2">
      <c r="A1047415" s="145"/>
      <c r="B1047415" s="14"/>
    </row>
    <row r="1047416" spans="1:2">
      <c r="A1047416" s="145"/>
      <c r="B1047416" s="14"/>
    </row>
    <row r="1047417" spans="1:2">
      <c r="A1047417" s="145"/>
      <c r="B1047417" s="14"/>
    </row>
    <row r="1047418" spans="1:2">
      <c r="A1047418" s="145"/>
      <c r="B1047418" s="14"/>
    </row>
    <row r="1047419" spans="1:2">
      <c r="A1047419" s="145"/>
      <c r="B1047419" s="14"/>
    </row>
    <row r="1047420" spans="1:2">
      <c r="A1047420" s="145"/>
      <c r="B1047420" s="14"/>
    </row>
    <row r="1047421" spans="1:2">
      <c r="A1047421" s="145"/>
      <c r="B1047421" s="14"/>
    </row>
    <row r="1047422" spans="1:2">
      <c r="A1047422" s="145"/>
      <c r="B1047422" s="14"/>
    </row>
    <row r="1047423" spans="1:2">
      <c r="A1047423" s="145"/>
      <c r="B1047423" s="14"/>
    </row>
    <row r="1047424" spans="1:2">
      <c r="A1047424" s="145"/>
      <c r="B1047424" s="14"/>
    </row>
    <row r="1047425" spans="1:2">
      <c r="A1047425" s="145"/>
      <c r="B1047425" s="14"/>
    </row>
    <row r="1047426" spans="1:2">
      <c r="A1047426" s="145"/>
      <c r="B1047426" s="14"/>
    </row>
    <row r="1047427" spans="1:2">
      <c r="A1047427" s="145"/>
      <c r="B1047427" s="14"/>
    </row>
    <row r="1047428" spans="1:2">
      <c r="A1047428" s="145"/>
      <c r="B1047428" s="14"/>
    </row>
    <row r="1047429" spans="1:2">
      <c r="A1047429" s="145"/>
      <c r="B1047429" s="14"/>
    </row>
    <row r="1047430" spans="1:2">
      <c r="A1047430" s="145"/>
      <c r="B1047430" s="14"/>
    </row>
    <row r="1047431" spans="1:2">
      <c r="A1047431" s="145"/>
      <c r="B1047431" s="14"/>
    </row>
    <row r="1047432" spans="1:2">
      <c r="A1047432" s="145"/>
      <c r="B1047432" s="14"/>
    </row>
    <row r="1047433" spans="1:2">
      <c r="A1047433" s="145"/>
      <c r="B1047433" s="14"/>
    </row>
    <row r="1047434" spans="1:2">
      <c r="A1047434" s="145"/>
      <c r="B1047434" s="14"/>
    </row>
    <row r="1047435" spans="1:2">
      <c r="A1047435" s="145"/>
      <c r="B1047435" s="14"/>
    </row>
    <row r="1047436" spans="1:2">
      <c r="A1047436" s="145"/>
      <c r="B1047436" s="14"/>
    </row>
    <row r="1047437" spans="1:2">
      <c r="A1047437" s="145"/>
      <c r="B1047437" s="14"/>
    </row>
    <row r="1047438" spans="1:2">
      <c r="A1047438" s="145"/>
      <c r="B1047438" s="14"/>
    </row>
    <row r="1047439" spans="1:2">
      <c r="A1047439" s="145"/>
      <c r="B1047439" s="14"/>
    </row>
    <row r="1047440" spans="1:2">
      <c r="A1047440" s="145"/>
      <c r="B1047440" s="14"/>
    </row>
    <row r="1047441" spans="1:2">
      <c r="A1047441" s="145"/>
      <c r="B1047441" s="14"/>
    </row>
    <row r="1047442" spans="1:2">
      <c r="A1047442" s="145"/>
      <c r="B1047442" s="14"/>
    </row>
    <row r="1047443" spans="1:2">
      <c r="A1047443" s="145"/>
      <c r="B1047443" s="14"/>
    </row>
    <row r="1047444" spans="1:2">
      <c r="A1047444" s="145"/>
      <c r="B1047444" s="14"/>
    </row>
    <row r="1047445" spans="1:2">
      <c r="A1047445" s="145"/>
      <c r="B1047445" s="14"/>
    </row>
    <row r="1047446" spans="1:2">
      <c r="A1047446" s="145"/>
      <c r="B1047446" s="14"/>
    </row>
    <row r="1047447" spans="1:2">
      <c r="A1047447" s="145"/>
      <c r="B1047447" s="14"/>
    </row>
    <row r="1047448" spans="1:2">
      <c r="A1047448" s="145"/>
      <c r="B1047448" s="14"/>
    </row>
    <row r="1047449" spans="1:2">
      <c r="A1047449" s="145"/>
      <c r="B1047449" s="14"/>
    </row>
    <row r="1047450" spans="1:2">
      <c r="A1047450" s="145"/>
      <c r="B1047450" s="14"/>
    </row>
    <row r="1047451" spans="1:2">
      <c r="A1047451" s="145"/>
      <c r="B1047451" s="14"/>
    </row>
    <row r="1047452" spans="1:2">
      <c r="A1047452" s="145"/>
      <c r="B1047452" s="14"/>
    </row>
    <row r="1047453" spans="1:2">
      <c r="A1047453" s="145"/>
      <c r="B1047453" s="14"/>
    </row>
    <row r="1047454" spans="1:2">
      <c r="A1047454" s="145"/>
      <c r="B1047454" s="14"/>
    </row>
    <row r="1047455" spans="1:2">
      <c r="A1047455" s="145"/>
      <c r="B1047455" s="14"/>
    </row>
    <row r="1047456" spans="1:2">
      <c r="A1047456" s="145"/>
      <c r="B1047456" s="14"/>
    </row>
    <row r="1047457" spans="1:2">
      <c r="A1047457" s="145"/>
      <c r="B1047457" s="14"/>
    </row>
    <row r="1047458" spans="1:2">
      <c r="A1047458" s="145"/>
      <c r="B1047458" s="14"/>
    </row>
    <row r="1047459" spans="1:2">
      <c r="A1047459" s="145"/>
      <c r="B1047459" s="14"/>
    </row>
    <row r="1047460" spans="1:2">
      <c r="A1047460" s="145"/>
      <c r="B1047460" s="14"/>
    </row>
    <row r="1047461" spans="1:2">
      <c r="A1047461" s="145"/>
      <c r="B1047461" s="14"/>
    </row>
    <row r="1047462" spans="1:2">
      <c r="A1047462" s="145"/>
      <c r="B1047462" s="14"/>
    </row>
    <row r="1047463" spans="1:2">
      <c r="A1047463" s="145"/>
      <c r="B1047463" s="14"/>
    </row>
    <row r="1047464" spans="1:2">
      <c r="A1047464" s="145"/>
      <c r="B1047464" s="14"/>
    </row>
    <row r="1047465" spans="1:2">
      <c r="A1047465" s="145"/>
      <c r="B1047465" s="14"/>
    </row>
    <row r="1047466" spans="1:2">
      <c r="A1047466" s="145"/>
      <c r="B1047466" s="14"/>
    </row>
    <row r="1047467" spans="1:2">
      <c r="A1047467" s="145"/>
      <c r="B1047467" s="14"/>
    </row>
    <row r="1047468" spans="1:2">
      <c r="A1047468" s="145"/>
      <c r="B1047468" s="14"/>
    </row>
    <row r="1047469" spans="1:2">
      <c r="A1047469" s="145"/>
      <c r="B1047469" s="14"/>
    </row>
    <row r="1047470" spans="1:2">
      <c r="A1047470" s="145"/>
      <c r="B1047470" s="14"/>
    </row>
    <row r="1047471" spans="1:2">
      <c r="A1047471" s="145"/>
      <c r="B1047471" s="14"/>
    </row>
    <row r="1047472" spans="1:2">
      <c r="A1047472" s="145"/>
      <c r="B1047472" s="14"/>
    </row>
    <row r="1047473" spans="1:2">
      <c r="A1047473" s="145"/>
      <c r="B1047473" s="14"/>
    </row>
    <row r="1047474" spans="1:2">
      <c r="A1047474" s="145"/>
      <c r="B1047474" s="14"/>
    </row>
    <row r="1047475" spans="1:2">
      <c r="A1047475" s="145"/>
      <c r="B1047475" s="14"/>
    </row>
    <row r="1047476" spans="1:2">
      <c r="A1047476" s="145"/>
      <c r="B1047476" s="14"/>
    </row>
    <row r="1047477" spans="1:2">
      <c r="A1047477" s="145"/>
      <c r="B1047477" s="14"/>
    </row>
    <row r="1047478" spans="1:2">
      <c r="A1047478" s="145"/>
      <c r="B1047478" s="14"/>
    </row>
    <row r="1047479" spans="1:2">
      <c r="A1047479" s="145"/>
      <c r="B1047479" s="14"/>
    </row>
    <row r="1047480" spans="1:2">
      <c r="A1047480" s="145"/>
      <c r="B1047480" s="14"/>
    </row>
    <row r="1047481" spans="1:2">
      <c r="A1047481" s="145"/>
      <c r="B1047481" s="14"/>
    </row>
    <row r="1047482" spans="1:2">
      <c r="A1047482" s="145"/>
      <c r="B1047482" s="14"/>
    </row>
    <row r="1047483" spans="1:2">
      <c r="A1047483" s="145"/>
      <c r="B1047483" s="14"/>
    </row>
    <row r="1047484" spans="1:2">
      <c r="A1047484" s="145"/>
      <c r="B1047484" s="14"/>
    </row>
    <row r="1047485" spans="1:2">
      <c r="A1047485" s="145"/>
      <c r="B1047485" s="14"/>
    </row>
    <row r="1047486" spans="1:2">
      <c r="A1047486" s="145"/>
      <c r="B1047486" s="14"/>
    </row>
    <row r="1047487" spans="1:2">
      <c r="A1047487" s="145"/>
      <c r="B1047487" s="14"/>
    </row>
    <row r="1047488" spans="1:2">
      <c r="A1047488" s="145"/>
      <c r="B1047488" s="14"/>
    </row>
    <row r="1047489" spans="1:2">
      <c r="A1047489" s="145"/>
      <c r="B1047489" s="14"/>
    </row>
    <row r="1047490" spans="1:2">
      <c r="A1047490" s="145"/>
      <c r="B1047490" s="14"/>
    </row>
    <row r="1047491" spans="1:2">
      <c r="A1047491" s="145"/>
      <c r="B1047491" s="14"/>
    </row>
    <row r="1047492" spans="1:2">
      <c r="A1047492" s="145"/>
      <c r="B1047492" s="14"/>
    </row>
    <row r="1047493" spans="1:2">
      <c r="A1047493" s="145"/>
      <c r="B1047493" s="14"/>
    </row>
    <row r="1047494" spans="1:2">
      <c r="A1047494" s="145"/>
      <c r="B1047494" s="14"/>
    </row>
    <row r="1047495" spans="1:2">
      <c r="A1047495" s="145"/>
      <c r="B1047495" s="14"/>
    </row>
    <row r="1047496" spans="1:2">
      <c r="A1047496" s="145"/>
      <c r="B1047496" s="14"/>
    </row>
    <row r="1047497" spans="1:2">
      <c r="A1047497" s="145"/>
      <c r="B1047497" s="14"/>
    </row>
    <row r="1047498" spans="1:2">
      <c r="A1047498" s="145"/>
      <c r="B1047498" s="14"/>
    </row>
    <row r="1047499" spans="1:2">
      <c r="A1047499" s="145"/>
      <c r="B1047499" s="14"/>
    </row>
    <row r="1047500" spans="1:2">
      <c r="A1047500" s="145"/>
      <c r="B1047500" s="14"/>
    </row>
    <row r="1047501" spans="1:2">
      <c r="A1047501" s="145"/>
      <c r="B1047501" s="14"/>
    </row>
    <row r="1047502" spans="1:2">
      <c r="A1047502" s="145"/>
      <c r="B1047502" s="14"/>
    </row>
    <row r="1047503" spans="1:2">
      <c r="A1047503" s="145"/>
      <c r="B1047503" s="14"/>
    </row>
    <row r="1047504" spans="1:2">
      <c r="A1047504" s="145"/>
      <c r="B1047504" s="14"/>
    </row>
    <row r="1047505" spans="1:2">
      <c r="A1047505" s="145"/>
      <c r="B1047505" s="14"/>
    </row>
    <row r="1047506" spans="1:2">
      <c r="A1047506" s="145"/>
      <c r="B1047506" s="14"/>
    </row>
    <row r="1047507" spans="1:2">
      <c r="A1047507" s="145"/>
      <c r="B1047507" s="14"/>
    </row>
    <row r="1047508" spans="1:2">
      <c r="A1047508" s="145"/>
      <c r="B1047508" s="14"/>
    </row>
    <row r="1047509" spans="1:2">
      <c r="A1047509" s="145"/>
      <c r="B1047509" s="14"/>
    </row>
    <row r="1047510" spans="1:2">
      <c r="A1047510" s="145"/>
      <c r="B1047510" s="14"/>
    </row>
    <row r="1047511" spans="1:2">
      <c r="A1047511" s="145"/>
      <c r="B1047511" s="14"/>
    </row>
    <row r="1047512" spans="1:2">
      <c r="A1047512" s="145"/>
      <c r="B1047512" s="14"/>
    </row>
    <row r="1047513" spans="1:2">
      <c r="A1047513" s="145"/>
      <c r="B1047513" s="14"/>
    </row>
    <row r="1047514" spans="1:2">
      <c r="A1047514" s="145"/>
      <c r="B1047514" s="14"/>
    </row>
    <row r="1047515" spans="1:2">
      <c r="A1047515" s="145"/>
      <c r="B1047515" s="14"/>
    </row>
    <row r="1047516" spans="1:2">
      <c r="A1047516" s="145"/>
      <c r="B1047516" s="14"/>
    </row>
    <row r="1047517" spans="1:2">
      <c r="A1047517" s="145"/>
      <c r="B1047517" s="14"/>
    </row>
    <row r="1047518" spans="1:2">
      <c r="A1047518" s="145"/>
      <c r="B1047518" s="14"/>
    </row>
    <row r="1047519" spans="1:2">
      <c r="A1047519" s="145"/>
      <c r="B1047519" s="14"/>
    </row>
    <row r="1047520" spans="1:2">
      <c r="A1047520" s="145"/>
      <c r="B1047520" s="14"/>
    </row>
    <row r="1047521" spans="1:2">
      <c r="A1047521" s="145"/>
      <c r="B1047521" s="14"/>
    </row>
    <row r="1047522" spans="1:2">
      <c r="A1047522" s="145"/>
      <c r="B1047522" s="14"/>
    </row>
    <row r="1047523" spans="1:2">
      <c r="A1047523" s="145"/>
      <c r="B1047523" s="14"/>
    </row>
    <row r="1047524" spans="1:2">
      <c r="A1047524" s="145"/>
      <c r="B1047524" s="14"/>
    </row>
    <row r="1047525" spans="1:2">
      <c r="A1047525" s="145"/>
      <c r="B1047525" s="14"/>
    </row>
    <row r="1047526" spans="1:2">
      <c r="A1047526" s="145"/>
      <c r="B1047526" s="14"/>
    </row>
    <row r="1047527" spans="1:2">
      <c r="A1047527" s="145"/>
      <c r="B1047527" s="14"/>
    </row>
    <row r="1047528" spans="1:2">
      <c r="A1047528" s="145"/>
      <c r="B1047528" s="14"/>
    </row>
    <row r="1047529" spans="1:2">
      <c r="A1047529" s="145"/>
      <c r="B1047529" s="14"/>
    </row>
    <row r="1047530" spans="1:2">
      <c r="A1047530" s="145"/>
      <c r="B1047530" s="14"/>
    </row>
    <row r="1047531" spans="1:2">
      <c r="A1047531" s="145"/>
      <c r="B1047531" s="14"/>
    </row>
    <row r="1047532" spans="1:2">
      <c r="A1047532" s="145"/>
      <c r="B1047532" s="14"/>
    </row>
    <row r="1047533" spans="1:2">
      <c r="A1047533" s="145"/>
      <c r="B1047533" s="14"/>
    </row>
    <row r="1047534" spans="1:2">
      <c r="A1047534" s="145"/>
      <c r="B1047534" s="14"/>
    </row>
    <row r="1047535" spans="1:2">
      <c r="A1047535" s="145"/>
      <c r="B1047535" s="14"/>
    </row>
    <row r="1047536" spans="1:2">
      <c r="A1047536" s="145"/>
      <c r="B1047536" s="14"/>
    </row>
    <row r="1047537" spans="1:2">
      <c r="A1047537" s="145"/>
      <c r="B1047537" s="14"/>
    </row>
    <row r="1047538" spans="1:2">
      <c r="A1047538" s="145"/>
      <c r="B1047538" s="14"/>
    </row>
    <row r="1047539" spans="1:2">
      <c r="A1047539" s="145"/>
      <c r="B1047539" s="14"/>
    </row>
    <row r="1047540" spans="1:2">
      <c r="A1047540" s="145"/>
      <c r="B1047540" s="14"/>
    </row>
    <row r="1047541" spans="1:2">
      <c r="A1047541" s="145"/>
      <c r="B1047541" s="14"/>
    </row>
    <row r="1047542" spans="1:2">
      <c r="A1047542" s="145"/>
      <c r="B1047542" s="14"/>
    </row>
    <row r="1047543" spans="1:2">
      <c r="A1047543" s="145"/>
      <c r="B1047543" s="14"/>
    </row>
    <row r="1047544" spans="1:2">
      <c r="A1047544" s="145"/>
      <c r="B1047544" s="14"/>
    </row>
    <row r="1047545" spans="1:2">
      <c r="A1047545" s="145"/>
      <c r="B1047545" s="14"/>
    </row>
    <row r="1047546" spans="1:2">
      <c r="A1047546" s="145"/>
      <c r="B1047546" s="14"/>
    </row>
    <row r="1047547" spans="1:2">
      <c r="A1047547" s="145"/>
      <c r="B1047547" s="14"/>
    </row>
    <row r="1047548" spans="1:2">
      <c r="A1047548" s="145"/>
      <c r="B1047548" s="14"/>
    </row>
    <row r="1047549" spans="1:2">
      <c r="A1047549" s="145"/>
      <c r="B1047549" s="14"/>
    </row>
    <row r="1047550" spans="1:2">
      <c r="A1047550" s="145"/>
      <c r="B1047550" s="14"/>
    </row>
    <row r="1047551" spans="1:2">
      <c r="A1047551" s="145"/>
      <c r="B1047551" s="14"/>
    </row>
    <row r="1047552" spans="1:2">
      <c r="A1047552" s="145"/>
      <c r="B1047552" s="14"/>
    </row>
    <row r="1047553" spans="1:2">
      <c r="A1047553" s="145"/>
      <c r="B1047553" s="14"/>
    </row>
    <row r="1047554" spans="1:2">
      <c r="A1047554" s="145"/>
      <c r="B1047554" s="14"/>
    </row>
    <row r="1047555" spans="1:2">
      <c r="A1047555" s="145"/>
      <c r="B1047555" s="14"/>
    </row>
    <row r="1047556" spans="1:2">
      <c r="A1047556" s="145"/>
      <c r="B1047556" s="14"/>
    </row>
    <row r="1047557" spans="1:2">
      <c r="A1047557" s="145"/>
      <c r="B1047557" s="14"/>
    </row>
    <row r="1047558" spans="1:2">
      <c r="A1047558" s="145"/>
      <c r="B1047558" s="14"/>
    </row>
    <row r="1047559" spans="1:2">
      <c r="A1047559" s="145"/>
      <c r="B1047559" s="14"/>
    </row>
    <row r="1047560" spans="1:2">
      <c r="A1047560" s="145"/>
      <c r="B1047560" s="14"/>
    </row>
    <row r="1047561" spans="1:2">
      <c r="A1047561" s="145"/>
      <c r="B1047561" s="14"/>
    </row>
    <row r="1047562" spans="1:2">
      <c r="A1047562" s="145"/>
      <c r="B1047562" s="14"/>
    </row>
    <row r="1047563" spans="1:2">
      <c r="A1047563" s="145"/>
      <c r="B1047563" s="14"/>
    </row>
    <row r="1047564" spans="1:2">
      <c r="A1047564" s="145"/>
      <c r="B1047564" s="14"/>
    </row>
    <row r="1047565" spans="1:2">
      <c r="A1047565" s="145"/>
      <c r="B1047565" s="14"/>
    </row>
    <row r="1047566" spans="1:2">
      <c r="A1047566" s="145"/>
      <c r="B1047566" s="14"/>
    </row>
    <row r="1047567" spans="1:2">
      <c r="A1047567" s="145"/>
      <c r="B1047567" s="14"/>
    </row>
    <row r="1047568" spans="1:2">
      <c r="A1047568" s="145"/>
      <c r="B1047568" s="14"/>
    </row>
    <row r="1047569" spans="1:2">
      <c r="A1047569" s="145"/>
      <c r="B1047569" s="14"/>
    </row>
    <row r="1047570" spans="1:2">
      <c r="A1047570" s="145"/>
      <c r="B1047570" s="14"/>
    </row>
    <row r="1047571" spans="1:2">
      <c r="A1047571" s="145"/>
      <c r="B1047571" s="14"/>
    </row>
    <row r="1047572" spans="1:2">
      <c r="A1047572" s="145"/>
      <c r="B1047572" s="14"/>
    </row>
    <row r="1047573" spans="1:2">
      <c r="A1047573" s="145"/>
      <c r="B1047573" s="14"/>
    </row>
    <row r="1047574" spans="1:2">
      <c r="A1047574" s="145"/>
      <c r="B1047574" s="14"/>
    </row>
    <row r="1047575" spans="1:2">
      <c r="A1047575" s="145"/>
      <c r="B1047575" s="14"/>
    </row>
    <row r="1047576" spans="1:2">
      <c r="A1047576" s="145"/>
      <c r="B1047576" s="14"/>
    </row>
    <row r="1047577" spans="1:2">
      <c r="A1047577" s="145"/>
      <c r="B1047577" s="14"/>
    </row>
    <row r="1047578" spans="1:2">
      <c r="A1047578" s="145"/>
      <c r="B1047578" s="14"/>
    </row>
    <row r="1047579" spans="1:2">
      <c r="A1047579" s="145"/>
      <c r="B1047579" s="14"/>
    </row>
    <row r="1047580" spans="1:2">
      <c r="A1047580" s="145"/>
      <c r="B1047580" s="14"/>
    </row>
    <row r="1047581" spans="1:2">
      <c r="A1047581" s="145"/>
      <c r="B1047581" s="14"/>
    </row>
    <row r="1047582" spans="1:2">
      <c r="A1047582" s="145"/>
      <c r="B1047582" s="14"/>
    </row>
    <row r="1047583" spans="1:2">
      <c r="A1047583" s="145"/>
      <c r="B1047583" s="14"/>
    </row>
    <row r="1047584" spans="1:2">
      <c r="A1047584" s="145"/>
      <c r="B1047584" s="14"/>
    </row>
    <row r="1047585" spans="1:2">
      <c r="A1047585" s="145"/>
      <c r="B1047585" s="14"/>
    </row>
    <row r="1047586" spans="1:2">
      <c r="A1047586" s="145"/>
      <c r="B1047586" s="14"/>
    </row>
    <row r="1047587" spans="1:2">
      <c r="A1047587" s="145"/>
      <c r="B1047587" s="14"/>
    </row>
    <row r="1047588" spans="1:2">
      <c r="A1047588" s="145"/>
      <c r="B1047588" s="14"/>
    </row>
    <row r="1047589" spans="1:2">
      <c r="A1047589" s="145"/>
      <c r="B1047589" s="14"/>
    </row>
    <row r="1047590" spans="1:2">
      <c r="A1047590" s="145"/>
      <c r="B1047590" s="14"/>
    </row>
    <row r="1047591" spans="1:2">
      <c r="A1047591" s="145"/>
      <c r="B1047591" s="14"/>
    </row>
    <row r="1047592" spans="1:2">
      <c r="A1047592" s="145"/>
      <c r="B1047592" s="14"/>
    </row>
    <row r="1047593" spans="1:2">
      <c r="A1047593" s="145"/>
      <c r="B1047593" s="14"/>
    </row>
    <row r="1047594" spans="1:2">
      <c r="A1047594" s="145"/>
      <c r="B1047594" s="14"/>
    </row>
    <row r="1047595" spans="1:2">
      <c r="A1047595" s="145"/>
      <c r="B1047595" s="14"/>
    </row>
    <row r="1047596" spans="1:2">
      <c r="A1047596" s="145"/>
      <c r="B1047596" s="14"/>
    </row>
    <row r="1047597" spans="1:2">
      <c r="A1047597" s="145"/>
      <c r="B1047597" s="14"/>
    </row>
    <row r="1047598" spans="1:2">
      <c r="A1047598" s="145"/>
      <c r="B1047598" s="14"/>
    </row>
    <row r="1047599" spans="1:2">
      <c r="A1047599" s="145"/>
      <c r="B1047599" s="14"/>
    </row>
    <row r="1047600" spans="1:2">
      <c r="A1047600" s="145"/>
      <c r="B1047600" s="14"/>
    </row>
    <row r="1047601" spans="1:2">
      <c r="A1047601" s="145"/>
      <c r="B1047601" s="14"/>
    </row>
    <row r="1047602" spans="1:2">
      <c r="A1047602" s="145"/>
      <c r="B1047602" s="14"/>
    </row>
    <row r="1047603" spans="1:2">
      <c r="A1047603" s="145"/>
      <c r="B1047603" s="14"/>
    </row>
    <row r="1047604" spans="1:2">
      <c r="A1047604" s="145"/>
      <c r="B1047604" s="14"/>
    </row>
    <row r="1047605" spans="1:2">
      <c r="A1047605" s="145"/>
      <c r="B1047605" s="14"/>
    </row>
    <row r="1047606" spans="1:2">
      <c r="A1047606" s="145"/>
      <c r="B1047606" s="14"/>
    </row>
    <row r="1047607" spans="1:2">
      <c r="A1047607" s="145"/>
      <c r="B1047607" s="14"/>
    </row>
    <row r="1047608" spans="1:2">
      <c r="A1047608" s="145"/>
      <c r="B1047608" s="14"/>
    </row>
    <row r="1047609" spans="1:2">
      <c r="A1047609" s="145"/>
      <c r="B1047609" s="14"/>
    </row>
    <row r="1047610" spans="1:2">
      <c r="A1047610" s="145"/>
      <c r="B1047610" s="14"/>
    </row>
    <row r="1047611" spans="1:2">
      <c r="A1047611" s="145"/>
      <c r="B1047611" s="14"/>
    </row>
    <row r="1047612" spans="1:2">
      <c r="A1047612" s="145"/>
      <c r="B1047612" s="14"/>
    </row>
    <row r="1047613" spans="1:2">
      <c r="A1047613" s="145"/>
      <c r="B1047613" s="14"/>
    </row>
    <row r="1047614" spans="1:2">
      <c r="A1047614" s="145"/>
      <c r="B1047614" s="14"/>
    </row>
    <row r="1047615" spans="1:2">
      <c r="A1047615" s="145"/>
      <c r="B1047615" s="14"/>
    </row>
    <row r="1047616" spans="1:2">
      <c r="A1047616" s="145"/>
      <c r="B1047616" s="14"/>
    </row>
    <row r="1047617" spans="1:2">
      <c r="A1047617" s="145"/>
      <c r="B1047617" s="14"/>
    </row>
    <row r="1047618" spans="1:2">
      <c r="A1047618" s="145"/>
      <c r="B1047618" s="14"/>
    </row>
    <row r="1047619" spans="1:2">
      <c r="A1047619" s="145"/>
      <c r="B1047619" s="14"/>
    </row>
    <row r="1047620" spans="1:2">
      <c r="A1047620" s="145"/>
      <c r="B1047620" s="14"/>
    </row>
    <row r="1047621" spans="1:2">
      <c r="A1047621" s="145"/>
      <c r="B1047621" s="14"/>
    </row>
    <row r="1047622" spans="1:2">
      <c r="A1047622" s="145"/>
      <c r="B1047622" s="14"/>
    </row>
    <row r="1047623" spans="1:2">
      <c r="A1047623" s="145"/>
      <c r="B1047623" s="14"/>
    </row>
    <row r="1047624" spans="1:2">
      <c r="A1047624" s="145"/>
      <c r="B1047624" s="14"/>
    </row>
    <row r="1047625" spans="1:2">
      <c r="A1047625" s="145"/>
      <c r="B1047625" s="14"/>
    </row>
    <row r="1047626" spans="1:2">
      <c r="A1047626" s="145"/>
      <c r="B1047626" s="14"/>
    </row>
    <row r="1047627" spans="1:2">
      <c r="A1047627" s="145"/>
      <c r="B1047627" s="14"/>
    </row>
    <row r="1047628" spans="1:2">
      <c r="A1047628" s="145"/>
      <c r="B1047628" s="14"/>
    </row>
    <row r="1047629" spans="1:2">
      <c r="A1047629" s="145"/>
      <c r="B1047629" s="14"/>
    </row>
    <row r="1047630" spans="1:2">
      <c r="A1047630" s="145"/>
      <c r="B1047630" s="14"/>
    </row>
    <row r="1047631" spans="1:2">
      <c r="A1047631" s="145"/>
      <c r="B1047631" s="14"/>
    </row>
    <row r="1047632" spans="1:2">
      <c r="A1047632" s="145"/>
      <c r="B1047632" s="14"/>
    </row>
    <row r="1047633" spans="1:2">
      <c r="A1047633" s="145"/>
      <c r="B1047633" s="14"/>
    </row>
    <row r="1047634" spans="1:2">
      <c r="A1047634" s="145"/>
      <c r="B1047634" s="14"/>
    </row>
    <row r="1047635" spans="1:2">
      <c r="A1047635" s="145"/>
      <c r="B1047635" s="14"/>
    </row>
    <row r="1047636" spans="1:2">
      <c r="A1047636" s="145"/>
      <c r="B1047636" s="14"/>
    </row>
    <row r="1047637" spans="1:2">
      <c r="A1047637" s="145"/>
      <c r="B1047637" s="14"/>
    </row>
    <row r="1047638" spans="1:2">
      <c r="A1047638" s="145"/>
      <c r="B1047638" s="14"/>
    </row>
    <row r="1047639" spans="1:2">
      <c r="A1047639" s="145"/>
      <c r="B1047639" s="14"/>
    </row>
    <row r="1047640" spans="1:2">
      <c r="A1047640" s="145"/>
      <c r="B1047640" s="14"/>
    </row>
    <row r="1047641" spans="1:2">
      <c r="A1047641" s="145"/>
      <c r="B1047641" s="14"/>
    </row>
    <row r="1047642" spans="1:2">
      <c r="A1047642" s="145"/>
      <c r="B1047642" s="14"/>
    </row>
    <row r="1047643" spans="1:2">
      <c r="A1047643" s="145"/>
      <c r="B1047643" s="14"/>
    </row>
    <row r="1047644" spans="1:2">
      <c r="A1047644" s="145"/>
      <c r="B1047644" s="14"/>
    </row>
    <row r="1047645" spans="1:2">
      <c r="A1047645" s="145"/>
      <c r="B1047645" s="14"/>
    </row>
    <row r="1047646" spans="1:2">
      <c r="A1047646" s="145"/>
      <c r="B1047646" s="14"/>
    </row>
    <row r="1047647" spans="1:2">
      <c r="A1047647" s="145"/>
      <c r="B1047647" s="14"/>
    </row>
    <row r="1047648" spans="1:2">
      <c r="A1047648" s="145"/>
      <c r="B1047648" s="14"/>
    </row>
    <row r="1047649" spans="1:2">
      <c r="A1047649" s="145"/>
      <c r="B1047649" s="14"/>
    </row>
    <row r="1047650" spans="1:2">
      <c r="A1047650" s="145"/>
      <c r="B1047650" s="14"/>
    </row>
    <row r="1047651" spans="1:2">
      <c r="A1047651" s="145"/>
      <c r="B1047651" s="14"/>
    </row>
    <row r="1047652" spans="1:2">
      <c r="A1047652" s="145"/>
      <c r="B1047652" s="14"/>
    </row>
    <row r="1047653" spans="1:2">
      <c r="A1047653" s="145"/>
      <c r="B1047653" s="14"/>
    </row>
    <row r="1047654" spans="1:2">
      <c r="A1047654" s="145"/>
      <c r="B1047654" s="14"/>
    </row>
    <row r="1047655" spans="1:2">
      <c r="A1047655" s="145"/>
      <c r="B1047655" s="14"/>
    </row>
    <row r="1047656" spans="1:2">
      <c r="A1047656" s="145"/>
      <c r="B1047656" s="14"/>
    </row>
    <row r="1047657" spans="1:2">
      <c r="A1047657" s="145"/>
      <c r="B1047657" s="14"/>
    </row>
    <row r="1047658" spans="1:2">
      <c r="A1047658" s="145"/>
      <c r="B1047658" s="14"/>
    </row>
    <row r="1047659" spans="1:2">
      <c r="A1047659" s="145"/>
      <c r="B1047659" s="14"/>
    </row>
    <row r="1047660" spans="1:2">
      <c r="A1047660" s="145"/>
      <c r="B1047660" s="14"/>
    </row>
    <row r="1047661" spans="1:2">
      <c r="A1047661" s="145"/>
      <c r="B1047661" s="14"/>
    </row>
    <row r="1047662" spans="1:2">
      <c r="A1047662" s="145"/>
      <c r="B1047662" s="14"/>
    </row>
    <row r="1047663" spans="1:2">
      <c r="A1047663" s="145"/>
      <c r="B1047663" s="14"/>
    </row>
    <row r="1047664" spans="1:2">
      <c r="A1047664" s="145"/>
      <c r="B1047664" s="14"/>
    </row>
    <row r="1047665" spans="1:2">
      <c r="A1047665" s="145"/>
      <c r="B1047665" s="14"/>
    </row>
    <row r="1047666" spans="1:2">
      <c r="A1047666" s="145"/>
      <c r="B1047666" s="14"/>
    </row>
    <row r="1047667" spans="1:2">
      <c r="A1047667" s="145"/>
      <c r="B1047667" s="14"/>
    </row>
    <row r="1047668" spans="1:2">
      <c r="A1047668" s="145"/>
      <c r="B1047668" s="14"/>
    </row>
    <row r="1047669" spans="1:2">
      <c r="A1047669" s="145"/>
      <c r="B1047669" s="14"/>
    </row>
    <row r="1047670" spans="1:2">
      <c r="A1047670" s="145"/>
      <c r="B1047670" s="14"/>
    </row>
    <row r="1047671" spans="1:2">
      <c r="A1047671" s="145"/>
      <c r="B1047671" s="14"/>
    </row>
    <row r="1047672" spans="1:2">
      <c r="A1047672" s="145"/>
      <c r="B1047672" s="14"/>
    </row>
    <row r="1047673" spans="1:2">
      <c r="A1047673" s="145"/>
      <c r="B1047673" s="14"/>
    </row>
    <row r="1047674" spans="1:2">
      <c r="A1047674" s="145"/>
      <c r="B1047674" s="14"/>
    </row>
    <row r="1047675" spans="1:2">
      <c r="A1047675" s="145"/>
      <c r="B1047675" s="14"/>
    </row>
    <row r="1047676" spans="1:2">
      <c r="A1047676" s="145"/>
      <c r="B1047676" s="14"/>
    </row>
    <row r="1047677" spans="1:2">
      <c r="A1047677" s="145"/>
      <c r="B1047677" s="14"/>
    </row>
    <row r="1047678" spans="1:2">
      <c r="A1047678" s="145"/>
      <c r="B1047678" s="14"/>
    </row>
    <row r="1047679" spans="1:2">
      <c r="A1047679" s="145"/>
      <c r="B1047679" s="14"/>
    </row>
    <row r="1047680" spans="1:2">
      <c r="A1047680" s="145"/>
      <c r="B1047680" s="14"/>
    </row>
    <row r="1047681" spans="1:2">
      <c r="A1047681" s="145"/>
      <c r="B1047681" s="14"/>
    </row>
    <row r="1047682" spans="1:2">
      <c r="A1047682" s="145"/>
      <c r="B1047682" s="14"/>
    </row>
    <row r="1047683" spans="1:2">
      <c r="A1047683" s="145"/>
      <c r="B1047683" s="14"/>
    </row>
    <row r="1047684" spans="1:2">
      <c r="A1047684" s="145"/>
      <c r="B1047684" s="14"/>
    </row>
    <row r="1047685" spans="1:2">
      <c r="A1047685" s="145"/>
      <c r="B1047685" s="14"/>
    </row>
    <row r="1047686" spans="1:2">
      <c r="A1047686" s="145"/>
      <c r="B1047686" s="14"/>
    </row>
    <row r="1047687" spans="1:2">
      <c r="A1047687" s="145"/>
      <c r="B1047687" s="14"/>
    </row>
    <row r="1047688" spans="1:2">
      <c r="A1047688" s="145"/>
      <c r="B1047688" s="14"/>
    </row>
    <row r="1047689" spans="1:2">
      <c r="A1047689" s="145"/>
      <c r="B1047689" s="14"/>
    </row>
    <row r="1047690" spans="1:2">
      <c r="A1047690" s="145"/>
      <c r="B1047690" s="14"/>
    </row>
    <row r="1047691" spans="1:2">
      <c r="A1047691" s="145"/>
      <c r="B1047691" s="14"/>
    </row>
    <row r="1047692" spans="1:2">
      <c r="A1047692" s="145"/>
      <c r="B1047692" s="14"/>
    </row>
    <row r="1047693" spans="1:2">
      <c r="A1047693" s="145"/>
      <c r="B1047693" s="14"/>
    </row>
    <row r="1047694" spans="1:2">
      <c r="A1047694" s="145"/>
      <c r="B1047694" s="14"/>
    </row>
    <row r="1047695" spans="1:2">
      <c r="A1047695" s="145"/>
      <c r="B1047695" s="14"/>
    </row>
    <row r="1047696" spans="1:2">
      <c r="A1047696" s="145"/>
      <c r="B1047696" s="14"/>
    </row>
    <row r="1047697" spans="1:2">
      <c r="A1047697" s="145"/>
      <c r="B1047697" s="14"/>
    </row>
    <row r="1047698" spans="1:2">
      <c r="A1047698" s="145"/>
      <c r="B1047698" s="14"/>
    </row>
    <row r="1047699" spans="1:2">
      <c r="A1047699" s="145"/>
      <c r="B1047699" s="14"/>
    </row>
    <row r="1047700" spans="1:2">
      <c r="A1047700" s="145"/>
      <c r="B1047700" s="14"/>
    </row>
    <row r="1047701" spans="1:2">
      <c r="A1047701" s="145"/>
      <c r="B1047701" s="14"/>
    </row>
    <row r="1047702" spans="1:2">
      <c r="A1047702" s="145"/>
      <c r="B1047702" s="14"/>
    </row>
    <row r="1047703" spans="1:2">
      <c r="A1047703" s="145"/>
      <c r="B1047703" s="14"/>
    </row>
    <row r="1047704" spans="1:2">
      <c r="A1047704" s="145"/>
      <c r="B1047704" s="14"/>
    </row>
    <row r="1047705" spans="1:2">
      <c r="A1047705" s="145"/>
      <c r="B1047705" s="14"/>
    </row>
    <row r="1047706" spans="1:2">
      <c r="A1047706" s="145"/>
      <c r="B1047706" s="14"/>
    </row>
    <row r="1047707" spans="1:2">
      <c r="A1047707" s="145"/>
      <c r="B1047707" s="14"/>
    </row>
    <row r="1047708" spans="1:2">
      <c r="A1047708" s="145"/>
      <c r="B1047708" s="14"/>
    </row>
    <row r="1047709" spans="1:2">
      <c r="A1047709" s="145"/>
      <c r="B1047709" s="14"/>
    </row>
    <row r="1047710" spans="1:2">
      <c r="A1047710" s="145"/>
      <c r="B1047710" s="14"/>
    </row>
    <row r="1047711" spans="1:2">
      <c r="A1047711" s="145"/>
      <c r="B1047711" s="14"/>
    </row>
    <row r="1047712" spans="1:2">
      <c r="A1047712" s="145"/>
      <c r="B1047712" s="14"/>
    </row>
    <row r="1047713" spans="1:2">
      <c r="A1047713" s="145"/>
      <c r="B1047713" s="14"/>
    </row>
    <row r="1047714" spans="1:2">
      <c r="A1047714" s="145"/>
      <c r="B1047714" s="14"/>
    </row>
    <row r="1047715" spans="1:2">
      <c r="A1047715" s="145"/>
      <c r="B1047715" s="14"/>
    </row>
    <row r="1047716" spans="1:2">
      <c r="A1047716" s="145"/>
      <c r="B1047716" s="14"/>
    </row>
    <row r="1047717" spans="1:2">
      <c r="A1047717" s="145"/>
      <c r="B1047717" s="14"/>
    </row>
    <row r="1047718" spans="1:2">
      <c r="A1047718" s="145"/>
      <c r="B1047718" s="14"/>
    </row>
    <row r="1047719" spans="1:2">
      <c r="A1047719" s="145"/>
      <c r="B1047719" s="14"/>
    </row>
    <row r="1047720" spans="1:2">
      <c r="A1047720" s="145"/>
      <c r="B1047720" s="14"/>
    </row>
    <row r="1047721" spans="1:2">
      <c r="A1047721" s="145"/>
      <c r="B1047721" s="14"/>
    </row>
    <row r="1047722" spans="1:2">
      <c r="A1047722" s="145"/>
      <c r="B1047722" s="14"/>
    </row>
    <row r="1047723" spans="1:2">
      <c r="A1047723" s="145"/>
      <c r="B1047723" s="14"/>
    </row>
    <row r="1047724" spans="1:2">
      <c r="A1047724" s="145"/>
      <c r="B1047724" s="14"/>
    </row>
    <row r="1047725" spans="1:2">
      <c r="A1047725" s="145"/>
      <c r="B1047725" s="14"/>
    </row>
    <row r="1047726" spans="1:2">
      <c r="A1047726" s="145"/>
      <c r="B1047726" s="14"/>
    </row>
    <row r="1047727" spans="1:2">
      <c r="A1047727" s="145"/>
      <c r="B1047727" s="14"/>
    </row>
    <row r="1047728" spans="1:2">
      <c r="A1047728" s="145"/>
      <c r="B1047728" s="14"/>
    </row>
    <row r="1047729" spans="1:2">
      <c r="A1047729" s="145"/>
      <c r="B1047729" s="14"/>
    </row>
    <row r="1047730" spans="1:2">
      <c r="A1047730" s="145"/>
      <c r="B1047730" s="14"/>
    </row>
    <row r="1047731" spans="1:2">
      <c r="A1047731" s="145"/>
      <c r="B1047731" s="14"/>
    </row>
    <row r="1047732" spans="1:2">
      <c r="A1047732" s="145"/>
      <c r="B1047732" s="14"/>
    </row>
    <row r="1047733" spans="1:2">
      <c r="A1047733" s="145"/>
      <c r="B1047733" s="14"/>
    </row>
    <row r="1047734" spans="1:2">
      <c r="A1047734" s="145"/>
      <c r="B1047734" s="14"/>
    </row>
    <row r="1047735" spans="1:2">
      <c r="A1047735" s="145"/>
      <c r="B1047735" s="14"/>
    </row>
    <row r="1047736" spans="1:2">
      <c r="A1047736" s="145"/>
      <c r="B1047736" s="14"/>
    </row>
    <row r="1047737" spans="1:2">
      <c r="A1047737" s="145"/>
      <c r="B1047737" s="14"/>
    </row>
    <row r="1047738" spans="1:2">
      <c r="A1047738" s="145"/>
      <c r="B1047738" s="14"/>
    </row>
    <row r="1047739" spans="1:2">
      <c r="A1047739" s="145"/>
      <c r="B1047739" s="14"/>
    </row>
    <row r="1047740" spans="1:2">
      <c r="A1047740" s="145"/>
      <c r="B1047740" s="14"/>
    </row>
    <row r="1047741" spans="1:2">
      <c r="A1047741" s="145"/>
      <c r="B1047741" s="14"/>
    </row>
    <row r="1047742" spans="1:2">
      <c r="A1047742" s="145"/>
      <c r="B1047742" s="14"/>
    </row>
    <row r="1047743" spans="1:2">
      <c r="A1047743" s="145"/>
      <c r="B1047743" s="14"/>
    </row>
    <row r="1047744" spans="1:2">
      <c r="A1047744" s="145"/>
      <c r="B1047744" s="14"/>
    </row>
    <row r="1047745" spans="1:2">
      <c r="A1047745" s="145"/>
      <c r="B1047745" s="14"/>
    </row>
    <row r="1047746" spans="1:2">
      <c r="A1047746" s="145"/>
      <c r="B1047746" s="14"/>
    </row>
    <row r="1047747" spans="1:2">
      <c r="A1047747" s="145"/>
      <c r="B1047747" s="14"/>
    </row>
    <row r="1047748" spans="1:2">
      <c r="A1047748" s="145"/>
      <c r="B1047748" s="14"/>
    </row>
    <row r="1047749" spans="1:2">
      <c r="A1047749" s="145"/>
      <c r="B1047749" s="14"/>
    </row>
    <row r="1047750" spans="1:2">
      <c r="A1047750" s="145"/>
      <c r="B1047750" s="14"/>
    </row>
    <row r="1047751" spans="1:2">
      <c r="A1047751" s="145"/>
      <c r="B1047751" s="14"/>
    </row>
    <row r="1047752" spans="1:2">
      <c r="A1047752" s="145"/>
      <c r="B1047752" s="14"/>
    </row>
    <row r="1047753" spans="1:2">
      <c r="A1047753" s="145"/>
      <c r="B1047753" s="14"/>
    </row>
    <row r="1047754" spans="1:2">
      <c r="A1047754" s="145"/>
      <c r="B1047754" s="14"/>
    </row>
    <row r="1047755" spans="1:2">
      <c r="A1047755" s="145"/>
      <c r="B1047755" s="14"/>
    </row>
    <row r="1047756" spans="1:2">
      <c r="A1047756" s="145"/>
      <c r="B1047756" s="14"/>
    </row>
    <row r="1047757" spans="1:2">
      <c r="A1047757" s="145"/>
      <c r="B1047757" s="14"/>
    </row>
    <row r="1047758" spans="1:2">
      <c r="A1047758" s="145"/>
      <c r="B1047758" s="14"/>
    </row>
    <row r="1047759" spans="1:2">
      <c r="A1047759" s="145"/>
      <c r="B1047759" s="14"/>
    </row>
    <row r="1047760" spans="1:2">
      <c r="A1047760" s="145"/>
      <c r="B1047760" s="14"/>
    </row>
    <row r="1047761" spans="1:2">
      <c r="A1047761" s="145"/>
      <c r="B1047761" s="14"/>
    </row>
    <row r="1047762" spans="1:2">
      <c r="A1047762" s="145"/>
      <c r="B1047762" s="14"/>
    </row>
    <row r="1047763" spans="1:2">
      <c r="A1047763" s="145"/>
      <c r="B1047763" s="14"/>
    </row>
    <row r="1047764" spans="1:2">
      <c r="A1047764" s="145"/>
      <c r="B1047764" s="14"/>
    </row>
    <row r="1047765" spans="1:2">
      <c r="A1047765" s="145"/>
      <c r="B1047765" s="14"/>
    </row>
    <row r="1047766" spans="1:2">
      <c r="A1047766" s="145"/>
      <c r="B1047766" s="14"/>
    </row>
    <row r="1047767" spans="1:2">
      <c r="A1047767" s="145"/>
      <c r="B1047767" s="14"/>
    </row>
    <row r="1047768" spans="1:2">
      <c r="A1047768" s="145"/>
      <c r="B1047768" s="14"/>
    </row>
    <row r="1047769" spans="1:2">
      <c r="A1047769" s="145"/>
      <c r="B1047769" s="14"/>
    </row>
    <row r="1047770" spans="1:2">
      <c r="A1047770" s="145"/>
      <c r="B1047770" s="14"/>
    </row>
    <row r="1047771" spans="1:2">
      <c r="A1047771" s="145"/>
      <c r="B1047771" s="14"/>
    </row>
    <row r="1047772" spans="1:2">
      <c r="A1047772" s="145"/>
      <c r="B1047772" s="14"/>
    </row>
    <row r="1047773" spans="1:2">
      <c r="A1047773" s="145"/>
      <c r="B1047773" s="14"/>
    </row>
    <row r="1047774" spans="1:2">
      <c r="A1047774" s="145"/>
      <c r="B1047774" s="14"/>
    </row>
    <row r="1047775" spans="1:2">
      <c r="A1047775" s="145"/>
      <c r="B1047775" s="14"/>
    </row>
    <row r="1047776" spans="1:2">
      <c r="A1047776" s="145"/>
      <c r="B1047776" s="14"/>
    </row>
    <row r="1047777" spans="1:2">
      <c r="A1047777" s="145"/>
      <c r="B1047777" s="14"/>
    </row>
    <row r="1047778" spans="1:2">
      <c r="A1047778" s="145"/>
      <c r="B1047778" s="14"/>
    </row>
    <row r="1047779" spans="1:2">
      <c r="A1047779" s="145"/>
      <c r="B1047779" s="14"/>
    </row>
    <row r="1047780" spans="1:2">
      <c r="A1047780" s="145"/>
      <c r="B1047780" s="14"/>
    </row>
    <row r="1047781" spans="1:2">
      <c r="A1047781" s="145"/>
      <c r="B1047781" s="14"/>
    </row>
    <row r="1047782" spans="1:2">
      <c r="A1047782" s="145"/>
      <c r="B1047782" s="14"/>
    </row>
    <row r="1047783" spans="1:2">
      <c r="A1047783" s="145"/>
      <c r="B1047783" s="14"/>
    </row>
    <row r="1047784" spans="1:2">
      <c r="A1047784" s="145"/>
      <c r="B1047784" s="14"/>
    </row>
    <row r="1047785" spans="1:2">
      <c r="A1047785" s="145"/>
      <c r="B1047785" s="14"/>
    </row>
    <row r="1047786" spans="1:2">
      <c r="A1047786" s="145"/>
      <c r="B1047786" s="14"/>
    </row>
    <row r="1047787" spans="1:2">
      <c r="A1047787" s="145"/>
      <c r="B1047787" s="14"/>
    </row>
    <row r="1047788" spans="1:2">
      <c r="A1047788" s="145"/>
      <c r="B1047788" s="14"/>
    </row>
    <row r="1047789" spans="1:2">
      <c r="A1047789" s="145"/>
      <c r="B1047789" s="14"/>
    </row>
    <row r="1047790" spans="1:2">
      <c r="A1047790" s="145"/>
      <c r="B1047790" s="14"/>
    </row>
    <row r="1047791" spans="1:2">
      <c r="A1047791" s="145"/>
      <c r="B1047791" s="14"/>
    </row>
    <row r="1047792" spans="1:2">
      <c r="A1047792" s="145"/>
      <c r="B1047792" s="14"/>
    </row>
    <row r="1047793" spans="1:2">
      <c r="A1047793" s="145"/>
      <c r="B1047793" s="14"/>
    </row>
    <row r="1047794" spans="1:2">
      <c r="A1047794" s="145"/>
      <c r="B1047794" s="14"/>
    </row>
    <row r="1047795" spans="1:2">
      <c r="A1047795" s="145"/>
      <c r="B1047795" s="14"/>
    </row>
    <row r="1047796" spans="1:2">
      <c r="A1047796" s="145"/>
      <c r="B1047796" s="14"/>
    </row>
    <row r="1047797" spans="1:2">
      <c r="A1047797" s="145"/>
      <c r="B1047797" s="14"/>
    </row>
    <row r="1047798" spans="1:2">
      <c r="A1047798" s="145"/>
      <c r="B1047798" s="14"/>
    </row>
    <row r="1047799" spans="1:2">
      <c r="A1047799" s="145"/>
      <c r="B1047799" s="14"/>
    </row>
    <row r="1047800" spans="1:2">
      <c r="A1047800" s="145"/>
      <c r="B1047800" s="14"/>
    </row>
    <row r="1047801" spans="1:2">
      <c r="A1047801" s="145"/>
      <c r="B1047801" s="14"/>
    </row>
    <row r="1047802" spans="1:2">
      <c r="A1047802" s="145"/>
      <c r="B1047802" s="14"/>
    </row>
    <row r="1047803" spans="1:2">
      <c r="A1047803" s="145"/>
      <c r="B1047803" s="14"/>
    </row>
    <row r="1047804" spans="1:2">
      <c r="A1047804" s="145"/>
      <c r="B1047804" s="14"/>
    </row>
    <row r="1047805" spans="1:2">
      <c r="A1047805" s="145"/>
      <c r="B1047805" s="14"/>
    </row>
    <row r="1047806" spans="1:2">
      <c r="A1047806" s="145"/>
      <c r="B1047806" s="14"/>
    </row>
    <row r="1047807" spans="1:2">
      <c r="A1047807" s="145"/>
      <c r="B1047807" s="14"/>
    </row>
    <row r="1047808" spans="1:2">
      <c r="A1047808" s="145"/>
      <c r="B1047808" s="14"/>
    </row>
    <row r="1047809" spans="1:2">
      <c r="A1047809" s="145"/>
      <c r="B1047809" s="14"/>
    </row>
    <row r="1047810" spans="1:2">
      <c r="A1047810" s="145"/>
      <c r="B1047810" s="14"/>
    </row>
    <row r="1047811" spans="1:2">
      <c r="A1047811" s="145"/>
      <c r="B1047811" s="14"/>
    </row>
    <row r="1047812" spans="1:2">
      <c r="A1047812" s="145"/>
      <c r="B1047812" s="14"/>
    </row>
    <row r="1047813" spans="1:2">
      <c r="A1047813" s="145"/>
      <c r="B1047813" s="14"/>
    </row>
    <row r="1047814" spans="1:2">
      <c r="A1047814" s="145"/>
      <c r="B1047814" s="14"/>
    </row>
    <row r="1047815" spans="1:2">
      <c r="A1047815" s="145"/>
      <c r="B1047815" s="14"/>
    </row>
    <row r="1047816" spans="1:2">
      <c r="A1047816" s="145"/>
      <c r="B1047816" s="14"/>
    </row>
    <row r="1047817" spans="1:2">
      <c r="A1047817" s="145"/>
      <c r="B1047817" s="14"/>
    </row>
    <row r="1047818" spans="1:2">
      <c r="A1047818" s="145"/>
      <c r="B1047818" s="14"/>
    </row>
    <row r="1047819" spans="1:2">
      <c r="A1047819" s="145"/>
      <c r="B1047819" s="14"/>
    </row>
    <row r="1047820" spans="1:2">
      <c r="A1047820" s="145"/>
      <c r="B1047820" s="14"/>
    </row>
    <row r="1047821" spans="1:2">
      <c r="A1047821" s="145"/>
      <c r="B1047821" s="14"/>
    </row>
    <row r="1047822" spans="1:2">
      <c r="A1047822" s="145"/>
      <c r="B1047822" s="14"/>
    </row>
    <row r="1047823" spans="1:2">
      <c r="A1047823" s="145"/>
      <c r="B1047823" s="14"/>
    </row>
    <row r="1047824" spans="1:2">
      <c r="A1047824" s="145"/>
      <c r="B1047824" s="14"/>
    </row>
    <row r="1047825" spans="1:2">
      <c r="A1047825" s="145"/>
      <c r="B1047825" s="14"/>
    </row>
    <row r="1047826" spans="1:2">
      <c r="A1047826" s="145"/>
      <c r="B1047826" s="14"/>
    </row>
    <row r="1047827" spans="1:2">
      <c r="A1047827" s="145"/>
      <c r="B1047827" s="14"/>
    </row>
    <row r="1047828" spans="1:2">
      <c r="A1047828" s="145"/>
      <c r="B1047828" s="14"/>
    </row>
    <row r="1047829" spans="1:2">
      <c r="A1047829" s="145"/>
      <c r="B1047829" s="14"/>
    </row>
    <row r="1047830" spans="1:2">
      <c r="A1047830" s="145"/>
      <c r="B1047830" s="14"/>
    </row>
    <row r="1047831" spans="1:2">
      <c r="A1047831" s="145"/>
      <c r="B1047831" s="14"/>
    </row>
    <row r="1047832" spans="1:2">
      <c r="A1047832" s="145"/>
      <c r="B1047832" s="14"/>
    </row>
    <row r="1047833" spans="1:2">
      <c r="A1047833" s="145"/>
      <c r="B1047833" s="14"/>
    </row>
    <row r="1047834" spans="1:2">
      <c r="A1047834" s="145"/>
      <c r="B1047834" s="14"/>
    </row>
    <row r="1047835" spans="1:2">
      <c r="A1047835" s="145"/>
      <c r="B1047835" s="14"/>
    </row>
    <row r="1047836" spans="1:2">
      <c r="A1047836" s="145"/>
      <c r="B1047836" s="14"/>
    </row>
    <row r="1047837" spans="1:2">
      <c r="A1047837" s="145"/>
      <c r="B1047837" s="14"/>
    </row>
    <row r="1047838" spans="1:2">
      <c r="A1047838" s="145"/>
      <c r="B1047838" s="14"/>
    </row>
    <row r="1047839" spans="1:2">
      <c r="A1047839" s="145"/>
      <c r="B1047839" s="14"/>
    </row>
    <row r="1047840" spans="1:2">
      <c r="A1047840" s="145"/>
      <c r="B1047840" s="14"/>
    </row>
    <row r="1047841" spans="1:2">
      <c r="A1047841" s="145"/>
      <c r="B1047841" s="14"/>
    </row>
    <row r="1047842" spans="1:2">
      <c r="A1047842" s="145"/>
      <c r="B1047842" s="14"/>
    </row>
    <row r="1047843" spans="1:2">
      <c r="A1047843" s="145"/>
      <c r="B1047843" s="14"/>
    </row>
    <row r="1047844" spans="1:2">
      <c r="A1047844" s="145"/>
      <c r="B1047844" s="14"/>
    </row>
    <row r="1047845" spans="1:2">
      <c r="A1047845" s="145"/>
      <c r="B1047845" s="14"/>
    </row>
    <row r="1047846" spans="1:2">
      <c r="A1047846" s="145"/>
      <c r="B1047846" s="14"/>
    </row>
    <row r="1047847" spans="1:2">
      <c r="A1047847" s="145"/>
      <c r="B1047847" s="14"/>
    </row>
    <row r="1047848" spans="1:2">
      <c r="A1047848" s="145"/>
      <c r="B1047848" s="14"/>
    </row>
    <row r="1047849" spans="1:2">
      <c r="A1047849" s="145"/>
      <c r="B1047849" s="14"/>
    </row>
    <row r="1047850" spans="1:2">
      <c r="A1047850" s="145"/>
      <c r="B1047850" s="14"/>
    </row>
    <row r="1047851" spans="1:2">
      <c r="A1047851" s="145"/>
      <c r="B1047851" s="14"/>
    </row>
    <row r="1047852" spans="1:2">
      <c r="A1047852" s="145"/>
      <c r="B1047852" s="14"/>
    </row>
    <row r="1047853" spans="1:2">
      <c r="A1047853" s="145"/>
      <c r="B1047853" s="14"/>
    </row>
    <row r="1047854" spans="1:2">
      <c r="A1047854" s="145"/>
      <c r="B1047854" s="14"/>
    </row>
    <row r="1047855" spans="1:2">
      <c r="A1047855" s="145"/>
      <c r="B1047855" s="14"/>
    </row>
    <row r="1047856" spans="1:2">
      <c r="A1047856" s="145"/>
      <c r="B1047856" s="14"/>
    </row>
    <row r="1047857" spans="1:2">
      <c r="A1047857" s="145"/>
      <c r="B1047857" s="14"/>
    </row>
    <row r="1047858" spans="1:2">
      <c r="A1047858" s="145"/>
      <c r="B1047858" s="14"/>
    </row>
    <row r="1047859" spans="1:2">
      <c r="A1047859" s="145"/>
      <c r="B1047859" s="14"/>
    </row>
    <row r="1047860" spans="1:2">
      <c r="A1047860" s="145"/>
      <c r="B1047860" s="14"/>
    </row>
    <row r="1047861" spans="1:2">
      <c r="A1047861" s="145"/>
      <c r="B1047861" s="14"/>
    </row>
    <row r="1047862" spans="1:2">
      <c r="A1047862" s="145"/>
      <c r="B1047862" s="14"/>
    </row>
    <row r="1047863" spans="1:2">
      <c r="A1047863" s="145"/>
      <c r="B1047863" s="14"/>
    </row>
    <row r="1047864" spans="1:2">
      <c r="A1047864" s="145"/>
      <c r="B1047864" s="14"/>
    </row>
    <row r="1047865" spans="1:2">
      <c r="A1047865" s="145"/>
      <c r="B1047865" s="14"/>
    </row>
    <row r="1047866" spans="1:2">
      <c r="A1047866" s="145"/>
      <c r="B1047866" s="14"/>
    </row>
    <row r="1047867" spans="1:2">
      <c r="A1047867" s="145"/>
      <c r="B1047867" s="14"/>
    </row>
    <row r="1047868" spans="1:2">
      <c r="A1047868" s="145"/>
      <c r="B1047868" s="14"/>
    </row>
    <row r="1047869" spans="1:2">
      <c r="A1047869" s="145"/>
      <c r="B1047869" s="14"/>
    </row>
    <row r="1047870" spans="1:2">
      <c r="A1047870" s="145"/>
      <c r="B1047870" s="14"/>
    </row>
    <row r="1047871" spans="1:2">
      <c r="A1047871" s="145"/>
      <c r="B1047871" s="14"/>
    </row>
    <row r="1047872" spans="1:2">
      <c r="A1047872" s="145"/>
      <c r="B1047872" s="14"/>
    </row>
    <row r="1047873" spans="1:2">
      <c r="A1047873" s="145"/>
      <c r="B1047873" s="14"/>
    </row>
    <row r="1047874" spans="1:2">
      <c r="A1047874" s="145"/>
      <c r="B1047874" s="14"/>
    </row>
    <row r="1047875" spans="1:2">
      <c r="A1047875" s="145"/>
      <c r="B1047875" s="14"/>
    </row>
    <row r="1047876" spans="1:2">
      <c r="A1047876" s="145"/>
      <c r="B1047876" s="14"/>
    </row>
    <row r="1047877" spans="1:2">
      <c r="A1047877" s="145"/>
      <c r="B1047877" s="14"/>
    </row>
    <row r="1047878" spans="1:2">
      <c r="A1047878" s="145"/>
      <c r="B1047878" s="14"/>
    </row>
    <row r="1047879" spans="1:2">
      <c r="A1047879" s="145"/>
      <c r="B1047879" s="14"/>
    </row>
    <row r="1047880" spans="1:2">
      <c r="A1047880" s="145"/>
      <c r="B1047880" s="14"/>
    </row>
    <row r="1047881" spans="1:2">
      <c r="A1047881" s="145"/>
      <c r="B1047881" s="14"/>
    </row>
    <row r="1047882" spans="1:2">
      <c r="A1047882" s="145"/>
      <c r="B1047882" s="14"/>
    </row>
    <row r="1047883" spans="1:2">
      <c r="A1047883" s="145"/>
      <c r="B1047883" s="14"/>
    </row>
    <row r="1047884" spans="1:2">
      <c r="A1047884" s="145"/>
      <c r="B1047884" s="14"/>
    </row>
    <row r="1047885" spans="1:2">
      <c r="A1047885" s="145"/>
      <c r="B1047885" s="14"/>
    </row>
    <row r="1047886" spans="1:2">
      <c r="A1047886" s="145"/>
      <c r="B1047886" s="14"/>
    </row>
    <row r="1047887" spans="1:2">
      <c r="A1047887" s="145"/>
      <c r="B1047887" s="14"/>
    </row>
    <row r="1047888" spans="1:2">
      <c r="A1047888" s="145"/>
      <c r="B1047888" s="14"/>
    </row>
    <row r="1047889" spans="1:2">
      <c r="A1047889" s="145"/>
      <c r="B1047889" s="14"/>
    </row>
    <row r="1047890" spans="1:2">
      <c r="A1047890" s="145"/>
      <c r="B1047890" s="14"/>
    </row>
    <row r="1047891" spans="1:2">
      <c r="A1047891" s="145"/>
      <c r="B1047891" s="14"/>
    </row>
    <row r="1047892" spans="1:2">
      <c r="A1047892" s="145"/>
      <c r="B1047892" s="14"/>
    </row>
    <row r="1047893" spans="1:2">
      <c r="A1047893" s="145"/>
      <c r="B1047893" s="14"/>
    </row>
    <row r="1047894" spans="1:2">
      <c r="A1047894" s="145"/>
      <c r="B1047894" s="14"/>
    </row>
    <row r="1047895" spans="1:2">
      <c r="A1047895" s="145"/>
      <c r="B1047895" s="14"/>
    </row>
    <row r="1047896" spans="1:2">
      <c r="A1047896" s="145"/>
      <c r="B1047896" s="14"/>
    </row>
    <row r="1047897" spans="1:2">
      <c r="A1047897" s="145"/>
      <c r="B1047897" s="14"/>
    </row>
    <row r="1047898" spans="1:2">
      <c r="A1047898" s="145"/>
      <c r="B1047898" s="14"/>
    </row>
    <row r="1047899" spans="1:2">
      <c r="A1047899" s="145"/>
      <c r="B1047899" s="14"/>
    </row>
    <row r="1047900" spans="1:2">
      <c r="A1047900" s="145"/>
      <c r="B1047900" s="14"/>
    </row>
    <row r="1047901" spans="1:2">
      <c r="A1047901" s="145"/>
      <c r="B1047901" s="14"/>
    </row>
    <row r="1047902" spans="1:2">
      <c r="A1047902" s="145"/>
      <c r="B1047902" s="14"/>
    </row>
    <row r="1047903" spans="1:2">
      <c r="A1047903" s="145"/>
      <c r="B1047903" s="14"/>
    </row>
    <row r="1047904" spans="1:2">
      <c r="A1047904" s="145"/>
      <c r="B1047904" s="14"/>
    </row>
    <row r="1047905" spans="1:2">
      <c r="A1047905" s="145"/>
      <c r="B1047905" s="14"/>
    </row>
    <row r="1047906" spans="1:2">
      <c r="A1047906" s="145"/>
      <c r="B1047906" s="14"/>
    </row>
    <row r="1047907" spans="1:2">
      <c r="A1047907" s="145"/>
      <c r="B1047907" s="14"/>
    </row>
    <row r="1047908" spans="1:2">
      <c r="A1047908" s="145"/>
      <c r="B1047908" s="14"/>
    </row>
    <row r="1047909" spans="1:2">
      <c r="A1047909" s="145"/>
      <c r="B1047909" s="14"/>
    </row>
    <row r="1047910" spans="1:2">
      <c r="A1047910" s="145"/>
      <c r="B1047910" s="14"/>
    </row>
    <row r="1047911" spans="1:2">
      <c r="A1047911" s="145"/>
      <c r="B1047911" s="14"/>
    </row>
    <row r="1047912" spans="1:2">
      <c r="A1047912" s="145"/>
      <c r="B1047912" s="14"/>
    </row>
    <row r="1047913" spans="1:2">
      <c r="A1047913" s="145"/>
      <c r="B1047913" s="14"/>
    </row>
    <row r="1047914" spans="1:2">
      <c r="A1047914" s="145"/>
      <c r="B1047914" s="14"/>
    </row>
    <row r="1047915" spans="1:2">
      <c r="A1047915" s="145"/>
      <c r="B1047915" s="14"/>
    </row>
    <row r="1047916" spans="1:2">
      <c r="A1047916" s="145"/>
      <c r="B1047916" s="14"/>
    </row>
    <row r="1047917" spans="1:2">
      <c r="A1047917" s="145"/>
      <c r="B1047917" s="14"/>
    </row>
    <row r="1047918" spans="1:2">
      <c r="A1047918" s="145"/>
      <c r="B1047918" s="14"/>
    </row>
    <row r="1047919" spans="1:2">
      <c r="A1047919" s="145"/>
      <c r="B1047919" s="14"/>
    </row>
    <row r="1047920" spans="1:2">
      <c r="A1047920" s="145"/>
      <c r="B1047920" s="14"/>
    </row>
    <row r="1047921" spans="1:2">
      <c r="A1047921" s="145"/>
      <c r="B1047921" s="14"/>
    </row>
    <row r="1047922" spans="1:2">
      <c r="A1047922" s="145"/>
      <c r="B1047922" s="14"/>
    </row>
    <row r="1047923" spans="1:2">
      <c r="A1047923" s="145"/>
      <c r="B1047923" s="14"/>
    </row>
    <row r="1047924" spans="1:2">
      <c r="A1047924" s="145"/>
      <c r="B1047924" s="14"/>
    </row>
    <row r="1047925" spans="1:2">
      <c r="A1047925" s="145"/>
      <c r="B1047925" s="14"/>
    </row>
    <row r="1047926" spans="1:2">
      <c r="A1047926" s="145"/>
      <c r="B1047926" s="14"/>
    </row>
    <row r="1047927" spans="1:2">
      <c r="A1047927" s="145"/>
      <c r="B1047927" s="14"/>
    </row>
    <row r="1047928" spans="1:2">
      <c r="A1047928" s="145"/>
      <c r="B1047928" s="14"/>
    </row>
    <row r="1047929" spans="1:2">
      <c r="A1047929" s="145"/>
      <c r="B1047929" s="14"/>
    </row>
    <row r="1047930" spans="1:2">
      <c r="A1047930" s="145"/>
      <c r="B1047930" s="14"/>
    </row>
    <row r="1047931" spans="1:2">
      <c r="A1047931" s="145"/>
      <c r="B1047931" s="14"/>
    </row>
    <row r="1047932" spans="1:2">
      <c r="A1047932" s="145"/>
      <c r="B1047932" s="14"/>
    </row>
    <row r="1047933" spans="1:2">
      <c r="A1047933" s="145"/>
      <c r="B1047933" s="14"/>
    </row>
    <row r="1047934" spans="1:2">
      <c r="A1047934" s="145"/>
      <c r="B1047934" s="14"/>
    </row>
    <row r="1047935" spans="1:2">
      <c r="A1047935" s="145"/>
      <c r="B1047935" s="14"/>
    </row>
    <row r="1047936" spans="1:2">
      <c r="A1047936" s="145"/>
      <c r="B1047936" s="14"/>
    </row>
    <row r="1047937" spans="1:2">
      <c r="A1047937" s="145"/>
      <c r="B1047937" s="14"/>
    </row>
    <row r="1047938" spans="1:2">
      <c r="A1047938" s="145"/>
      <c r="B1047938" s="14"/>
    </row>
    <row r="1047939" spans="1:2">
      <c r="A1047939" s="145"/>
      <c r="B1047939" s="14"/>
    </row>
    <row r="1047940" spans="1:2">
      <c r="A1047940" s="145"/>
      <c r="B1047940" s="14"/>
    </row>
    <row r="1047941" spans="1:2">
      <c r="A1047941" s="145"/>
      <c r="B1047941" s="14"/>
    </row>
    <row r="1047942" spans="1:2">
      <c r="A1047942" s="145"/>
      <c r="B1047942" s="14"/>
    </row>
    <row r="1047943" spans="1:2">
      <c r="A1047943" s="145"/>
      <c r="B1047943" s="14"/>
    </row>
    <row r="1047944" spans="1:2">
      <c r="A1047944" s="145"/>
      <c r="B1047944" s="14"/>
    </row>
    <row r="1047945" spans="1:2">
      <c r="A1047945" s="145"/>
      <c r="B1047945" s="14"/>
    </row>
    <row r="1047946" spans="1:2">
      <c r="A1047946" s="145"/>
      <c r="B1047946" s="14"/>
    </row>
    <row r="1047947" spans="1:2">
      <c r="A1047947" s="145"/>
      <c r="B1047947" s="14"/>
    </row>
    <row r="1047948" spans="1:2">
      <c r="A1047948" s="145"/>
      <c r="B1047948" s="14"/>
    </row>
    <row r="1047949" spans="1:2">
      <c r="A1047949" s="145"/>
      <c r="B1047949" s="14"/>
    </row>
    <row r="1047950" spans="1:2">
      <c r="A1047950" s="145"/>
      <c r="B1047950" s="14"/>
    </row>
    <row r="1047951" spans="1:2">
      <c r="A1047951" s="145"/>
      <c r="B1047951" s="14"/>
    </row>
    <row r="1047952" spans="1:2">
      <c r="A1047952" s="145"/>
      <c r="B1047952" s="14"/>
    </row>
    <row r="1047953" spans="1:2">
      <c r="A1047953" s="145"/>
      <c r="B1047953" s="14"/>
    </row>
    <row r="1047954" spans="1:2">
      <c r="A1047954" s="145"/>
      <c r="B1047954" s="14"/>
    </row>
    <row r="1047955" spans="1:2">
      <c r="A1047955" s="145"/>
      <c r="B1047955" s="14"/>
    </row>
    <row r="1047956" spans="1:2">
      <c r="A1047956" s="145"/>
      <c r="B1047956" s="14"/>
    </row>
    <row r="1047957" spans="1:2">
      <c r="A1047957" s="145"/>
      <c r="B1047957" s="14"/>
    </row>
    <row r="1047958" spans="1:2">
      <c r="A1047958" s="145"/>
      <c r="B1047958" s="14"/>
    </row>
    <row r="1047959" spans="1:2">
      <c r="A1047959" s="145"/>
      <c r="B1047959" s="14"/>
    </row>
    <row r="1047960" spans="1:2">
      <c r="A1047960" s="145"/>
      <c r="B1047960" s="14"/>
    </row>
    <row r="1047961" spans="1:2">
      <c r="A1047961" s="145"/>
      <c r="B1047961" s="14"/>
    </row>
    <row r="1047962" spans="1:2">
      <c r="A1047962" s="145"/>
      <c r="B1047962" s="14"/>
    </row>
    <row r="1047963" spans="1:2">
      <c r="A1047963" s="145"/>
      <c r="B1047963" s="14"/>
    </row>
    <row r="1047964" spans="1:2">
      <c r="A1047964" s="145"/>
      <c r="B1047964" s="14"/>
    </row>
    <row r="1047965" spans="1:2">
      <c r="A1047965" s="145"/>
      <c r="B1047965" s="14"/>
    </row>
    <row r="1047966" spans="1:2">
      <c r="A1047966" s="145"/>
      <c r="B1047966" s="14"/>
    </row>
    <row r="1047967" spans="1:2">
      <c r="A1047967" s="145"/>
      <c r="B1047967" s="14"/>
    </row>
    <row r="1047968" spans="1:2">
      <c r="A1047968" s="145"/>
      <c r="B1047968" s="14"/>
    </row>
    <row r="1047969" spans="1:2">
      <c r="A1047969" s="145"/>
      <c r="B1047969" s="14"/>
    </row>
    <row r="1047970" spans="1:2">
      <c r="A1047970" s="145"/>
      <c r="B1047970" s="14"/>
    </row>
    <row r="1047971" spans="1:2">
      <c r="A1047971" s="145"/>
      <c r="B1047971" s="14"/>
    </row>
    <row r="1047972" spans="1:2">
      <c r="A1047972" s="145"/>
      <c r="B1047972" s="14"/>
    </row>
    <row r="1047973" spans="1:2">
      <c r="A1047973" s="145"/>
      <c r="B1047973" s="14"/>
    </row>
    <row r="1047974" spans="1:2">
      <c r="A1047974" s="145"/>
      <c r="B1047974" s="14"/>
    </row>
    <row r="1047975" spans="1:2">
      <c r="A1047975" s="145"/>
      <c r="B1047975" s="14"/>
    </row>
    <row r="1047976" spans="1:2">
      <c r="A1047976" s="145"/>
      <c r="B1047976" s="14"/>
    </row>
    <row r="1047977" spans="1:2">
      <c r="A1047977" s="145"/>
      <c r="B1047977" s="14"/>
    </row>
    <row r="1047978" spans="1:2">
      <c r="A1047978" s="145"/>
      <c r="B1047978" s="14"/>
    </row>
    <row r="1047979" spans="1:2">
      <c r="A1047979" s="145"/>
      <c r="B1047979" s="14"/>
    </row>
    <row r="1047980" spans="1:2">
      <c r="A1047980" s="145"/>
      <c r="B1047980" s="14"/>
    </row>
    <row r="1047981" spans="1:2">
      <c r="A1047981" s="145"/>
      <c r="B1047981" s="14"/>
    </row>
    <row r="1047982" spans="1:2">
      <c r="A1047982" s="145"/>
      <c r="B1047982" s="14"/>
    </row>
    <row r="1047983" spans="1:2">
      <c r="A1047983" s="145"/>
      <c r="B1047983" s="14"/>
    </row>
    <row r="1047984" spans="1:2">
      <c r="A1047984" s="145"/>
      <c r="B1047984" s="14"/>
    </row>
    <row r="1047985" spans="1:2">
      <c r="A1047985" s="145"/>
      <c r="B1047985" s="14"/>
    </row>
    <row r="1047986" spans="1:2">
      <c r="A1047986" s="145"/>
      <c r="B1047986" s="14"/>
    </row>
    <row r="1047987" spans="1:2">
      <c r="A1047987" s="145"/>
      <c r="B1047987" s="14"/>
    </row>
    <row r="1047988" spans="1:2">
      <c r="A1047988" s="145"/>
      <c r="B1047988" s="14"/>
    </row>
    <row r="1047989" spans="1:2">
      <c r="A1047989" s="145"/>
      <c r="B1047989" s="14"/>
    </row>
    <row r="1047990" spans="1:2">
      <c r="A1047990" s="145"/>
      <c r="B1047990" s="14"/>
    </row>
    <row r="1047991" spans="1:2">
      <c r="A1047991" s="145"/>
      <c r="B1047991" s="14"/>
    </row>
    <row r="1047992" spans="1:2">
      <c r="A1047992" s="145"/>
      <c r="B1047992" s="14"/>
    </row>
    <row r="1047993" spans="1:2">
      <c r="A1047993" s="145"/>
      <c r="B1047993" s="14"/>
    </row>
    <row r="1047994" spans="1:2">
      <c r="A1047994" s="145"/>
      <c r="B1047994" s="14"/>
    </row>
    <row r="1047995" spans="1:2">
      <c r="A1047995" s="145"/>
      <c r="B1047995" s="14"/>
    </row>
    <row r="1047996" spans="1:2">
      <c r="A1047996" s="145"/>
      <c r="B1047996" s="14"/>
    </row>
    <row r="1047997" spans="1:2">
      <c r="A1047997" s="145"/>
      <c r="B1047997" s="14"/>
    </row>
    <row r="1047998" spans="1:2">
      <c r="A1047998" s="145"/>
      <c r="B1047998" s="14"/>
    </row>
    <row r="1047999" spans="1:2">
      <c r="A1047999" s="145"/>
      <c r="B1047999" s="14"/>
    </row>
    <row r="1048000" spans="1:2">
      <c r="A1048000" s="145"/>
      <c r="B1048000" s="14"/>
    </row>
    <row r="1048001" spans="1:2">
      <c r="A1048001" s="145"/>
      <c r="B1048001" s="14"/>
    </row>
    <row r="1048002" spans="1:2">
      <c r="A1048002" s="145"/>
      <c r="B1048002" s="14"/>
    </row>
    <row r="1048003" spans="1:2">
      <c r="A1048003" s="145"/>
      <c r="B1048003" s="14"/>
    </row>
    <row r="1048004" spans="1:2">
      <c r="A1048004" s="145"/>
      <c r="B1048004" s="14"/>
    </row>
    <row r="1048005" spans="1:2">
      <c r="A1048005" s="145"/>
      <c r="B1048005" s="14"/>
    </row>
    <row r="1048006" spans="1:2">
      <c r="A1048006" s="145"/>
      <c r="B1048006" s="14"/>
    </row>
    <row r="1048007" spans="1:2">
      <c r="A1048007" s="145"/>
      <c r="B1048007" s="14"/>
    </row>
    <row r="1048008" spans="1:2">
      <c r="A1048008" s="145"/>
      <c r="B1048008" s="14"/>
    </row>
    <row r="1048009" spans="1:2">
      <c r="A1048009" s="145"/>
      <c r="B1048009" s="14"/>
    </row>
    <row r="1048010" spans="1:2">
      <c r="A1048010" s="145"/>
      <c r="B1048010" s="14"/>
    </row>
    <row r="1048011" spans="1:2">
      <c r="A1048011" s="145"/>
      <c r="B1048011" s="14"/>
    </row>
    <row r="1048012" spans="1:2">
      <c r="A1048012" s="145"/>
      <c r="B1048012" s="14"/>
    </row>
    <row r="1048013" spans="1:2">
      <c r="A1048013" s="145"/>
      <c r="B1048013" s="14"/>
    </row>
    <row r="1048014" spans="1:2">
      <c r="A1048014" s="145"/>
      <c r="B1048014" s="14"/>
    </row>
    <row r="1048015" spans="1:2">
      <c r="A1048015" s="145"/>
      <c r="B1048015" s="14"/>
    </row>
    <row r="1048016" spans="1:2">
      <c r="A1048016" s="145"/>
      <c r="B1048016" s="14"/>
    </row>
    <row r="1048017" spans="1:2">
      <c r="A1048017" s="145"/>
      <c r="B1048017" s="14"/>
    </row>
    <row r="1048018" spans="1:2">
      <c r="A1048018" s="145"/>
      <c r="B1048018" s="14"/>
    </row>
    <row r="1048019" spans="1:2">
      <c r="A1048019" s="145"/>
      <c r="B1048019" s="14"/>
    </row>
    <row r="1048020" spans="1:2">
      <c r="A1048020" s="145"/>
      <c r="B1048020" s="14"/>
    </row>
    <row r="1048021" spans="1:2">
      <c r="A1048021" s="145"/>
      <c r="B1048021" s="14"/>
    </row>
    <row r="1048022" spans="1:2">
      <c r="A1048022" s="145"/>
      <c r="B1048022" s="14"/>
    </row>
    <row r="1048023" spans="1:2">
      <c r="A1048023" s="145"/>
      <c r="B1048023" s="14"/>
    </row>
    <row r="1048024" spans="1:2">
      <c r="A1048024" s="145"/>
      <c r="B1048024" s="14"/>
    </row>
    <row r="1048025" spans="1:2">
      <c r="A1048025" s="145"/>
      <c r="B1048025" s="14"/>
    </row>
    <row r="1048026" spans="1:2">
      <c r="A1048026" s="145"/>
      <c r="B1048026" s="14"/>
    </row>
    <row r="1048027" spans="1:2">
      <c r="A1048027" s="145"/>
      <c r="B1048027" s="14"/>
    </row>
    <row r="1048028" spans="1:2">
      <c r="A1048028" s="145"/>
      <c r="B1048028" s="14"/>
    </row>
    <row r="1048029" spans="1:2">
      <c r="A1048029" s="145"/>
      <c r="B1048029" s="14"/>
    </row>
    <row r="1048030" spans="1:2">
      <c r="A1048030" s="145"/>
      <c r="B1048030" s="14"/>
    </row>
    <row r="1048031" spans="1:2">
      <c r="A1048031" s="145"/>
      <c r="B1048031" s="14"/>
    </row>
    <row r="1048032" spans="1:2">
      <c r="A1048032" s="145"/>
      <c r="B1048032" s="14"/>
    </row>
    <row r="1048033" spans="1:2">
      <c r="A1048033" s="145"/>
      <c r="B1048033" s="14"/>
    </row>
    <row r="1048034" spans="1:2">
      <c r="A1048034" s="145"/>
      <c r="B1048034" s="14"/>
    </row>
    <row r="1048035" spans="1:2">
      <c r="A1048035" s="145"/>
      <c r="B1048035" s="14"/>
    </row>
    <row r="1048036" spans="1:2">
      <c r="A1048036" s="145"/>
      <c r="B1048036" s="14"/>
    </row>
    <row r="1048037" spans="1:2">
      <c r="A1048037" s="145"/>
      <c r="B1048037" s="14"/>
    </row>
    <row r="1048038" spans="1:2">
      <c r="A1048038" s="145"/>
      <c r="B1048038" s="14"/>
    </row>
    <row r="1048039" spans="1:2">
      <c r="A1048039" s="145"/>
      <c r="B1048039" s="14"/>
    </row>
    <row r="1048040" spans="1:2">
      <c r="A1048040" s="145"/>
      <c r="B1048040" s="14"/>
    </row>
    <row r="1048041" spans="1:2">
      <c r="A1048041" s="145"/>
      <c r="B1048041" s="14"/>
    </row>
    <row r="1048042" spans="1:2">
      <c r="A1048042" s="145"/>
      <c r="B1048042" s="14"/>
    </row>
    <row r="1048043" spans="1:2">
      <c r="A1048043" s="145"/>
      <c r="B1048043" s="14"/>
    </row>
    <row r="1048044" spans="1:2">
      <c r="A1048044" s="145"/>
      <c r="B1048044" s="14"/>
    </row>
    <row r="1048045" spans="1:2">
      <c r="A1048045" s="145"/>
      <c r="B1048045" s="14"/>
    </row>
    <row r="1048046" spans="1:2">
      <c r="A1048046" s="145"/>
      <c r="B1048046" s="14"/>
    </row>
    <row r="1048047" spans="1:2">
      <c r="A1048047" s="145"/>
      <c r="B1048047" s="14"/>
    </row>
    <row r="1048048" spans="1:2">
      <c r="A1048048" s="145"/>
      <c r="B1048048" s="14"/>
    </row>
    <row r="1048049" spans="1:2">
      <c r="A1048049" s="145"/>
      <c r="B1048049" s="14"/>
    </row>
    <row r="1048050" spans="1:2">
      <c r="A1048050" s="145"/>
      <c r="B1048050" s="14"/>
    </row>
    <row r="1048051" spans="1:2">
      <c r="A1048051" s="145"/>
      <c r="B1048051" s="14"/>
    </row>
    <row r="1048052" spans="1:2">
      <c r="A1048052" s="145"/>
      <c r="B1048052" s="14"/>
    </row>
    <row r="1048053" spans="1:2">
      <c r="A1048053" s="145"/>
      <c r="B1048053" s="14"/>
    </row>
    <row r="1048054" spans="1:2">
      <c r="A1048054" s="145"/>
      <c r="B1048054" s="14"/>
    </row>
    <row r="1048055" spans="1:2">
      <c r="A1048055" s="145"/>
      <c r="B1048055" s="14"/>
    </row>
    <row r="1048056" spans="1:2">
      <c r="A1048056" s="145"/>
      <c r="B1048056" s="14"/>
    </row>
    <row r="1048057" spans="1:2">
      <c r="A1048057" s="145"/>
      <c r="B1048057" s="14"/>
    </row>
    <row r="1048058" spans="1:2">
      <c r="A1048058" s="145"/>
      <c r="B1048058" s="14"/>
    </row>
    <row r="1048059" spans="1:2">
      <c r="A1048059" s="145"/>
      <c r="B1048059" s="14"/>
    </row>
    <row r="1048060" spans="1:2">
      <c r="A1048060" s="145"/>
      <c r="B1048060" s="14"/>
    </row>
    <row r="1048061" spans="1:2">
      <c r="A1048061" s="145"/>
      <c r="B1048061" s="14"/>
    </row>
    <row r="1048062" spans="1:2">
      <c r="A1048062" s="145"/>
      <c r="B1048062" s="14"/>
    </row>
    <row r="1048063" spans="1:2">
      <c r="A1048063" s="145"/>
      <c r="B1048063" s="14"/>
    </row>
    <row r="1048064" spans="1:2">
      <c r="A1048064" s="145"/>
      <c r="B1048064" s="14"/>
    </row>
    <row r="1048065" spans="1:2">
      <c r="A1048065" s="145"/>
      <c r="B1048065" s="14"/>
    </row>
    <row r="1048066" spans="1:2">
      <c r="A1048066" s="145"/>
      <c r="B1048066" s="14"/>
    </row>
    <row r="1048067" spans="1:2">
      <c r="A1048067" s="145"/>
      <c r="B1048067" s="14"/>
    </row>
    <row r="1048068" spans="1:2">
      <c r="A1048068" s="145"/>
      <c r="B1048068" s="14"/>
    </row>
    <row r="1048069" spans="1:2">
      <c r="A1048069" s="145"/>
      <c r="B1048069" s="14"/>
    </row>
    <row r="1048070" spans="1:2">
      <c r="A1048070" s="145"/>
      <c r="B1048070" s="14"/>
    </row>
    <row r="1048071" spans="1:2">
      <c r="A1048071" s="145"/>
      <c r="B1048071" s="14"/>
    </row>
    <row r="1048072" spans="1:2">
      <c r="A1048072" s="145"/>
      <c r="B1048072" s="14"/>
    </row>
    <row r="1048073" spans="1:2">
      <c r="A1048073" s="145"/>
      <c r="B1048073" s="14"/>
    </row>
    <row r="1048074" spans="1:2">
      <c r="A1048074" s="145"/>
      <c r="B1048074" s="14"/>
    </row>
    <row r="1048075" spans="1:2">
      <c r="A1048075" s="145"/>
      <c r="B1048075" s="14"/>
    </row>
    <row r="1048076" spans="1:2">
      <c r="A1048076" s="145"/>
      <c r="B1048076" s="14"/>
    </row>
    <row r="1048077" spans="1:2">
      <c r="A1048077" s="145"/>
      <c r="B1048077" s="14"/>
    </row>
    <row r="1048078" spans="1:2">
      <c r="A1048078" s="145"/>
      <c r="B1048078" s="14"/>
    </row>
    <row r="1048079" spans="1:2">
      <c r="A1048079" s="145"/>
      <c r="B1048079" s="14"/>
    </row>
    <row r="1048080" spans="1:2">
      <c r="A1048080" s="145"/>
      <c r="B1048080" s="14"/>
    </row>
    <row r="1048081" spans="1:2">
      <c r="A1048081" s="145"/>
      <c r="B1048081" s="14"/>
    </row>
    <row r="1048082" spans="1:2">
      <c r="A1048082" s="145"/>
      <c r="B1048082" s="14"/>
    </row>
    <row r="1048083" spans="1:2">
      <c r="A1048083" s="145"/>
      <c r="B1048083" s="14"/>
    </row>
    <row r="1048084" spans="1:2">
      <c r="A1048084" s="145"/>
      <c r="B1048084" s="14"/>
    </row>
    <row r="1048085" spans="1:2">
      <c r="A1048085" s="145"/>
      <c r="B1048085" s="14"/>
    </row>
    <row r="1048086" spans="1:2">
      <c r="A1048086" s="145"/>
      <c r="B1048086" s="14"/>
    </row>
    <row r="1048087" spans="1:2">
      <c r="A1048087" s="145"/>
      <c r="B1048087" s="14"/>
    </row>
    <row r="1048088" spans="1:2">
      <c r="A1048088" s="145"/>
      <c r="B1048088" s="14"/>
    </row>
    <row r="1048089" spans="1:2">
      <c r="A1048089" s="145"/>
      <c r="B1048089" s="14"/>
    </row>
    <row r="1048090" spans="1:2">
      <c r="A1048090" s="145"/>
      <c r="B1048090" s="14"/>
    </row>
    <row r="1048091" spans="1:2">
      <c r="A1048091" s="145"/>
      <c r="B1048091" s="14"/>
    </row>
    <row r="1048092" spans="1:2">
      <c r="A1048092" s="145"/>
      <c r="B1048092" s="14"/>
    </row>
    <row r="1048093" spans="1:2">
      <c r="A1048093" s="145"/>
      <c r="B1048093" s="14"/>
    </row>
    <row r="1048094" spans="1:2">
      <c r="A1048094" s="145"/>
      <c r="B1048094" s="14"/>
    </row>
    <row r="1048095" spans="1:2">
      <c r="A1048095" s="145"/>
      <c r="B1048095" s="14"/>
    </row>
    <row r="1048096" spans="1:2">
      <c r="A1048096" s="145"/>
      <c r="B1048096" s="14"/>
    </row>
    <row r="1048097" spans="1:2">
      <c r="A1048097" s="145"/>
      <c r="B1048097" s="14"/>
    </row>
    <row r="1048098" spans="1:2">
      <c r="A1048098" s="145"/>
      <c r="B1048098" s="14"/>
    </row>
    <row r="1048099" spans="1:2">
      <c r="A1048099" s="145"/>
      <c r="B1048099" s="14"/>
    </row>
    <row r="1048100" spans="1:2">
      <c r="A1048100" s="145"/>
      <c r="B1048100" s="14"/>
    </row>
    <row r="1048101" spans="1:2">
      <c r="A1048101" s="145"/>
      <c r="B1048101" s="14"/>
    </row>
    <row r="1048102" spans="1:2">
      <c r="A1048102" s="145"/>
      <c r="B1048102" s="14"/>
    </row>
    <row r="1048103" spans="1:2">
      <c r="A1048103" s="145"/>
      <c r="B1048103" s="14"/>
    </row>
    <row r="1048104" spans="1:2">
      <c r="A1048104" s="145"/>
      <c r="B1048104" s="14"/>
    </row>
    <row r="1048105" spans="1:2">
      <c r="A1048105" s="145"/>
      <c r="B1048105" s="14"/>
    </row>
    <row r="1048106" spans="1:2">
      <c r="A1048106" s="145"/>
      <c r="B1048106" s="14"/>
    </row>
    <row r="1048107" spans="1:2">
      <c r="A1048107" s="145"/>
      <c r="B1048107" s="14"/>
    </row>
    <row r="1048108" spans="1:2">
      <c r="A1048108" s="145"/>
      <c r="B1048108" s="14"/>
    </row>
    <row r="1048109" spans="1:2">
      <c r="A1048109" s="145"/>
      <c r="B1048109" s="14"/>
    </row>
    <row r="1048110" spans="1:2">
      <c r="A1048110" s="145"/>
      <c r="B1048110" s="14"/>
    </row>
    <row r="1048111" spans="1:2">
      <c r="A1048111" s="145"/>
      <c r="B1048111" s="14"/>
    </row>
    <row r="1048112" spans="1:2">
      <c r="A1048112" s="145"/>
      <c r="B1048112" s="14"/>
    </row>
    <row r="1048113" spans="1:2">
      <c r="A1048113" s="145"/>
      <c r="B1048113" s="14"/>
    </row>
    <row r="1048114" spans="1:2">
      <c r="A1048114" s="145"/>
      <c r="B1048114" s="14"/>
    </row>
    <row r="1048115" spans="1:2">
      <c r="A1048115" s="145"/>
      <c r="B1048115" s="14"/>
    </row>
    <row r="1048116" spans="1:2">
      <c r="A1048116" s="145"/>
      <c r="B1048116" s="14"/>
    </row>
    <row r="1048117" spans="1:2">
      <c r="A1048117" s="145"/>
      <c r="B1048117" s="14"/>
    </row>
    <row r="1048118" spans="1:2">
      <c r="A1048118" s="145"/>
      <c r="B1048118" s="14"/>
    </row>
    <row r="1048119" spans="1:2">
      <c r="A1048119" s="145"/>
      <c r="B1048119" s="14"/>
    </row>
    <row r="1048120" spans="1:2">
      <c r="A1048120" s="145"/>
      <c r="B1048120" s="14"/>
    </row>
    <row r="1048121" spans="1:2">
      <c r="A1048121" s="145"/>
      <c r="B1048121" s="14"/>
    </row>
    <row r="1048122" spans="1:2">
      <c r="A1048122" s="145"/>
      <c r="B1048122" s="14"/>
    </row>
    <row r="1048123" spans="1:2">
      <c r="A1048123" s="145"/>
      <c r="B1048123" s="14"/>
    </row>
    <row r="1048124" spans="1:2">
      <c r="A1048124" s="145"/>
      <c r="B1048124" s="14"/>
    </row>
    <row r="1048125" spans="1:2">
      <c r="A1048125" s="145"/>
      <c r="B1048125" s="14"/>
    </row>
    <row r="1048126" spans="1:2">
      <c r="A1048126" s="145"/>
      <c r="B1048126" s="14"/>
    </row>
    <row r="1048127" spans="1:2">
      <c r="A1048127" s="145"/>
      <c r="B1048127" s="14"/>
    </row>
    <row r="1048128" spans="1:2">
      <c r="A1048128" s="145"/>
      <c r="B1048128" s="14"/>
    </row>
    <row r="1048129" spans="1:2">
      <c r="A1048129" s="145"/>
      <c r="B1048129" s="14"/>
    </row>
    <row r="1048130" spans="1:2">
      <c r="A1048130" s="145"/>
      <c r="B1048130" s="14"/>
    </row>
    <row r="1048131" spans="1:2">
      <c r="A1048131" s="145"/>
      <c r="B1048131" s="14"/>
    </row>
    <row r="1048132" spans="1:2">
      <c r="A1048132" s="145"/>
      <c r="B1048132" s="14"/>
    </row>
    <row r="1048133" spans="1:2">
      <c r="A1048133" s="145"/>
      <c r="B1048133" s="14"/>
    </row>
    <row r="1048134" spans="1:2">
      <c r="A1048134" s="145"/>
      <c r="B1048134" s="14"/>
    </row>
    <row r="1048135" spans="1:2">
      <c r="A1048135" s="145"/>
      <c r="B1048135" s="14"/>
    </row>
    <row r="1048136" spans="1:2">
      <c r="A1048136" s="145"/>
      <c r="B1048136" s="14"/>
    </row>
    <row r="1048137" spans="1:2">
      <c r="A1048137" s="145"/>
      <c r="B1048137" s="14"/>
    </row>
    <row r="1048138" spans="1:2">
      <c r="A1048138" s="145"/>
      <c r="B1048138" s="14"/>
    </row>
    <row r="1048139" spans="1:2">
      <c r="A1048139" s="145"/>
      <c r="B1048139" s="14"/>
    </row>
    <row r="1048140" spans="1:2">
      <c r="A1048140" s="145"/>
      <c r="B1048140" s="14"/>
    </row>
    <row r="1048141" spans="1:2">
      <c r="A1048141" s="145"/>
      <c r="B1048141" s="14"/>
    </row>
    <row r="1048142" spans="1:2">
      <c r="A1048142" s="145"/>
      <c r="B1048142" s="14"/>
    </row>
    <row r="1048143" spans="1:2">
      <c r="A1048143" s="145"/>
      <c r="B1048143" s="14"/>
    </row>
    <row r="1048144" spans="1:2">
      <c r="A1048144" s="145"/>
      <c r="B1048144" s="14"/>
    </row>
    <row r="1048145" spans="1:2">
      <c r="A1048145" s="145"/>
      <c r="B1048145" s="14"/>
    </row>
    <row r="1048146" spans="1:2">
      <c r="A1048146" s="145"/>
      <c r="B1048146" s="14"/>
    </row>
    <row r="1048147" spans="1:2">
      <c r="A1048147" s="145"/>
      <c r="B1048147" s="14"/>
    </row>
    <row r="1048148" spans="1:2">
      <c r="A1048148" s="145"/>
      <c r="B1048148" s="14"/>
    </row>
    <row r="1048149" spans="1:2">
      <c r="A1048149" s="145"/>
      <c r="B1048149" s="14"/>
    </row>
    <row r="1048150" spans="1:2">
      <c r="A1048150" s="145"/>
      <c r="B1048150" s="14"/>
    </row>
    <row r="1048151" spans="1:2">
      <c r="A1048151" s="145"/>
      <c r="B1048151" s="14"/>
    </row>
    <row r="1048152" spans="1:2">
      <c r="A1048152" s="145"/>
      <c r="B1048152" s="14"/>
    </row>
    <row r="1048153" spans="1:2">
      <c r="A1048153" s="145"/>
      <c r="B1048153" s="14"/>
    </row>
    <row r="1048154" spans="1:2">
      <c r="A1048154" s="145"/>
      <c r="B1048154" s="14"/>
    </row>
    <row r="1048155" spans="1:2">
      <c r="A1048155" s="145"/>
      <c r="B1048155" s="14"/>
    </row>
    <row r="1048156" spans="1:2">
      <c r="A1048156" s="145"/>
      <c r="B1048156" s="14"/>
    </row>
    <row r="1048157" spans="1:2">
      <c r="A1048157" s="145"/>
      <c r="B1048157" s="14"/>
    </row>
    <row r="1048158" spans="1:2">
      <c r="A1048158" s="145"/>
      <c r="B1048158" s="14"/>
    </row>
    <row r="1048159" spans="1:2">
      <c r="A1048159" s="145"/>
      <c r="B1048159" s="14"/>
    </row>
    <row r="1048160" spans="1:2">
      <c r="A1048160" s="145"/>
      <c r="B1048160" s="14"/>
    </row>
    <row r="1048161" spans="1:2">
      <c r="A1048161" s="145"/>
      <c r="B1048161" s="14"/>
    </row>
    <row r="1048162" spans="1:2">
      <c r="A1048162" s="145"/>
      <c r="B1048162" s="14"/>
    </row>
    <row r="1048163" spans="1:2">
      <c r="A1048163" s="145"/>
      <c r="B1048163" s="14"/>
    </row>
    <row r="1048164" spans="1:2">
      <c r="A1048164" s="145"/>
      <c r="B1048164" s="14"/>
    </row>
    <row r="1048165" spans="1:2">
      <c r="A1048165" s="145"/>
      <c r="B1048165" s="14"/>
    </row>
    <row r="1048166" spans="1:2">
      <c r="A1048166" s="145"/>
      <c r="B1048166" s="14"/>
    </row>
    <row r="1048167" spans="1:2">
      <c r="A1048167" s="145"/>
      <c r="B1048167" s="14"/>
    </row>
    <row r="1048168" spans="1:2">
      <c r="A1048168" s="145"/>
      <c r="B1048168" s="14"/>
    </row>
    <row r="1048169" spans="1:2">
      <c r="A1048169" s="145"/>
      <c r="B1048169" s="14"/>
    </row>
    <row r="1048170" spans="1:2">
      <c r="A1048170" s="145"/>
      <c r="B1048170" s="14"/>
    </row>
    <row r="1048171" spans="1:2">
      <c r="A1048171" s="145"/>
      <c r="B1048171" s="14"/>
    </row>
    <row r="1048172" spans="1:2">
      <c r="A1048172" s="145"/>
      <c r="B1048172" s="14"/>
    </row>
    <row r="1048173" spans="1:2">
      <c r="A1048173" s="145"/>
      <c r="B1048173" s="14"/>
    </row>
    <row r="1048174" spans="1:2">
      <c r="A1048174" s="145"/>
      <c r="B1048174" s="14"/>
    </row>
    <row r="1048175" spans="1:2">
      <c r="A1048175" s="145"/>
      <c r="B1048175" s="14"/>
    </row>
    <row r="1048176" spans="1:2">
      <c r="A1048176" s="145"/>
      <c r="B1048176" s="14"/>
    </row>
    <row r="1048177" spans="1:2">
      <c r="A1048177" s="145"/>
      <c r="B1048177" s="14"/>
    </row>
    <row r="1048178" spans="1:2">
      <c r="A1048178" s="145"/>
      <c r="B1048178" s="14"/>
    </row>
    <row r="1048179" spans="1:2">
      <c r="A1048179" s="145"/>
      <c r="B1048179" s="14"/>
    </row>
    <row r="1048180" spans="1:2">
      <c r="A1048180" s="145"/>
      <c r="B1048180" s="14"/>
    </row>
    <row r="1048181" spans="1:2">
      <c r="A1048181" s="145"/>
      <c r="B1048181" s="14"/>
    </row>
    <row r="1048182" spans="1:2">
      <c r="A1048182" s="145"/>
      <c r="B1048182" s="14"/>
    </row>
    <row r="1048183" spans="1:2">
      <c r="A1048183" s="145"/>
      <c r="B1048183" s="14"/>
    </row>
    <row r="1048184" spans="1:2">
      <c r="A1048184" s="145"/>
      <c r="B1048184" s="14"/>
    </row>
    <row r="1048185" spans="1:2">
      <c r="A1048185" s="145"/>
      <c r="B1048185" s="14"/>
    </row>
    <row r="1048186" spans="1:2">
      <c r="A1048186" s="145"/>
      <c r="B1048186" s="14"/>
    </row>
    <row r="1048187" spans="1:2">
      <c r="A1048187" s="145"/>
      <c r="B1048187" s="14"/>
    </row>
    <row r="1048188" spans="1:2">
      <c r="A1048188" s="145"/>
      <c r="B1048188" s="14"/>
    </row>
    <row r="1048189" spans="1:2">
      <c r="A1048189" s="145"/>
      <c r="B1048189" s="14"/>
    </row>
    <row r="1048190" spans="1:2">
      <c r="A1048190" s="145"/>
      <c r="B1048190" s="14"/>
    </row>
    <row r="1048191" spans="1:2">
      <c r="A1048191" s="145"/>
      <c r="B1048191" s="14"/>
    </row>
    <row r="1048192" spans="1:2">
      <c r="A1048192" s="145"/>
      <c r="B1048192" s="14"/>
    </row>
    <row r="1048193" spans="1:2">
      <c r="A1048193" s="145"/>
      <c r="B1048193" s="14"/>
    </row>
    <row r="1048194" spans="1:2">
      <c r="A1048194" s="145"/>
      <c r="B1048194" s="14"/>
    </row>
    <row r="1048195" spans="1:2">
      <c r="A1048195" s="145"/>
      <c r="B1048195" s="14"/>
    </row>
    <row r="1048196" spans="1:2">
      <c r="A1048196" s="145"/>
      <c r="B1048196" s="14"/>
    </row>
    <row r="1048197" spans="1:2">
      <c r="A1048197" s="145"/>
      <c r="B1048197" s="14"/>
    </row>
    <row r="1048198" spans="1:2">
      <c r="A1048198" s="145"/>
      <c r="B1048198" s="14"/>
    </row>
    <row r="1048199" spans="1:2">
      <c r="A1048199" s="145"/>
      <c r="B1048199" s="14"/>
    </row>
    <row r="1048200" spans="1:2">
      <c r="A1048200" s="145"/>
      <c r="B1048200" s="14"/>
    </row>
    <row r="1048201" spans="1:2">
      <c r="A1048201" s="145"/>
      <c r="B1048201" s="14"/>
    </row>
    <row r="1048202" spans="1:2">
      <c r="A1048202" s="145"/>
      <c r="B1048202" s="14"/>
    </row>
    <row r="1048203" spans="1:2">
      <c r="A1048203" s="145"/>
      <c r="B1048203" s="14"/>
    </row>
    <row r="1048204" spans="1:2">
      <c r="A1048204" s="145"/>
      <c r="B1048204" s="14"/>
    </row>
    <row r="1048205" spans="1:2">
      <c r="A1048205" s="145"/>
      <c r="B1048205" s="14"/>
    </row>
    <row r="1048206" spans="1:2">
      <c r="A1048206" s="145"/>
      <c r="B1048206" s="14"/>
    </row>
    <row r="1048207" spans="1:2">
      <c r="A1048207" s="145"/>
      <c r="B1048207" s="14"/>
    </row>
    <row r="1048208" spans="1:2">
      <c r="A1048208" s="145"/>
      <c r="B1048208" s="14"/>
    </row>
    <row r="1048209" spans="1:2">
      <c r="A1048209" s="145"/>
      <c r="B1048209" s="14"/>
    </row>
    <row r="1048210" spans="1:2">
      <c r="A1048210" s="145"/>
      <c r="B1048210" s="14"/>
    </row>
    <row r="1048211" spans="1:2">
      <c r="A1048211" s="145"/>
      <c r="B1048211" s="14"/>
    </row>
    <row r="1048212" spans="1:2">
      <c r="A1048212" s="145"/>
      <c r="B1048212" s="14"/>
    </row>
    <row r="1048213" spans="1:2">
      <c r="A1048213" s="145"/>
      <c r="B1048213" s="14"/>
    </row>
    <row r="1048214" spans="1:2">
      <c r="A1048214" s="145"/>
      <c r="B1048214" s="14"/>
    </row>
    <row r="1048215" spans="1:2">
      <c r="A1048215" s="145"/>
      <c r="B1048215" s="14"/>
    </row>
    <row r="1048216" spans="1:2">
      <c r="A1048216" s="145"/>
      <c r="B1048216" s="14"/>
    </row>
    <row r="1048217" spans="1:2">
      <c r="A1048217" s="145"/>
      <c r="B1048217" s="14"/>
    </row>
    <row r="1048218" spans="1:2">
      <c r="A1048218" s="145"/>
      <c r="B1048218" s="14"/>
    </row>
    <row r="1048219" spans="1:2">
      <c r="A1048219" s="145"/>
      <c r="B1048219" s="14"/>
    </row>
    <row r="1048220" spans="1:2">
      <c r="A1048220" s="145"/>
      <c r="B1048220" s="14"/>
    </row>
    <row r="1048221" spans="1:2">
      <c r="A1048221" s="145"/>
      <c r="B1048221" s="14"/>
    </row>
    <row r="1048222" spans="1:2">
      <c r="A1048222" s="145"/>
      <c r="B1048222" s="14"/>
    </row>
    <row r="1048223" spans="1:2">
      <c r="A1048223" s="145"/>
      <c r="B1048223" s="14"/>
    </row>
    <row r="1048224" spans="1:2">
      <c r="A1048224" s="145"/>
      <c r="B1048224" s="14"/>
    </row>
    <row r="1048225" spans="1:2">
      <c r="A1048225" s="145"/>
      <c r="B1048225" s="14"/>
    </row>
    <row r="1048226" spans="1:2">
      <c r="A1048226" s="145"/>
      <c r="B1048226" s="14"/>
    </row>
    <row r="1048227" spans="1:2">
      <c r="A1048227" s="145"/>
      <c r="B1048227" s="14"/>
    </row>
    <row r="1048228" spans="1:2">
      <c r="A1048228" s="145"/>
      <c r="B1048228" s="14"/>
    </row>
    <row r="1048229" spans="1:2">
      <c r="A1048229" s="145"/>
      <c r="B1048229" s="14"/>
    </row>
    <row r="1048230" spans="1:2">
      <c r="A1048230" s="145"/>
      <c r="B1048230" s="14"/>
    </row>
    <row r="1048231" spans="1:2">
      <c r="A1048231" s="145"/>
      <c r="B1048231" s="14"/>
    </row>
    <row r="1048232" spans="1:2">
      <c r="A1048232" s="145"/>
      <c r="B1048232" s="14"/>
    </row>
    <row r="1048233" spans="1:2">
      <c r="A1048233" s="145"/>
      <c r="B1048233" s="14"/>
    </row>
    <row r="1048234" spans="1:2">
      <c r="A1048234" s="145"/>
      <c r="B1048234" s="14"/>
    </row>
    <row r="1048235" spans="1:2">
      <c r="A1048235" s="145"/>
      <c r="B1048235" s="14"/>
    </row>
    <row r="1048236" spans="1:2">
      <c r="A1048236" s="145"/>
      <c r="B1048236" s="14"/>
    </row>
    <row r="1048237" spans="1:2">
      <c r="A1048237" s="145"/>
      <c r="B1048237" s="14"/>
    </row>
    <row r="1048238" spans="1:2">
      <c r="A1048238" s="145"/>
      <c r="B1048238" s="14"/>
    </row>
    <row r="1048239" spans="1:2">
      <c r="A1048239" s="145"/>
      <c r="B1048239" s="14"/>
    </row>
    <row r="1048240" spans="1:2">
      <c r="A1048240" s="145"/>
      <c r="B1048240" s="14"/>
    </row>
    <row r="1048241" spans="1:2">
      <c r="A1048241" s="145"/>
      <c r="B1048241" s="14"/>
    </row>
    <row r="1048242" spans="1:2">
      <c r="A1048242" s="145"/>
      <c r="B1048242" s="14"/>
    </row>
    <row r="1048243" spans="1:2">
      <c r="A1048243" s="145"/>
      <c r="B1048243" s="14"/>
    </row>
    <row r="1048244" spans="1:2">
      <c r="A1048244" s="145"/>
      <c r="B1048244" s="14"/>
    </row>
    <row r="1048245" spans="1:2">
      <c r="A1048245" s="145"/>
      <c r="B1048245" s="14"/>
    </row>
    <row r="1048246" spans="1:2">
      <c r="A1048246" s="145"/>
      <c r="B1048246" s="14"/>
    </row>
    <row r="1048247" spans="1:2">
      <c r="A1048247" s="145"/>
      <c r="B1048247" s="14"/>
    </row>
    <row r="1048248" spans="1:2">
      <c r="A1048248" s="145"/>
      <c r="B1048248" s="14"/>
    </row>
    <row r="1048249" spans="1:2">
      <c r="A1048249" s="145"/>
      <c r="B1048249" s="14"/>
    </row>
    <row r="1048250" spans="1:2">
      <c r="A1048250" s="145"/>
      <c r="B1048250" s="14"/>
    </row>
    <row r="1048251" spans="1:2">
      <c r="A1048251" s="145"/>
      <c r="B1048251" s="14"/>
    </row>
    <row r="1048252" spans="1:2">
      <c r="A1048252" s="145"/>
      <c r="B1048252" s="14"/>
    </row>
    <row r="1048253" spans="1:2">
      <c r="A1048253" s="145"/>
      <c r="B1048253" s="14"/>
    </row>
    <row r="1048254" spans="1:2">
      <c r="A1048254" s="145"/>
      <c r="B1048254" s="14"/>
    </row>
    <row r="1048255" spans="1:2">
      <c r="A1048255" s="145"/>
      <c r="B1048255" s="14"/>
    </row>
    <row r="1048256" spans="1:2">
      <c r="A1048256" s="145"/>
      <c r="B1048256" s="14"/>
    </row>
    <row r="1048257" spans="1:2">
      <c r="A1048257" s="145"/>
      <c r="B1048257" s="14"/>
    </row>
    <row r="1048258" spans="1:2">
      <c r="A1048258" s="145"/>
      <c r="B1048258" s="14"/>
    </row>
    <row r="1048259" spans="1:2">
      <c r="A1048259" s="145"/>
      <c r="B1048259" s="14"/>
    </row>
    <row r="1048260" spans="1:2">
      <c r="A1048260" s="145"/>
      <c r="B1048260" s="14"/>
    </row>
    <row r="1048261" spans="1:2">
      <c r="A1048261" s="145"/>
      <c r="B1048261" s="14"/>
    </row>
    <row r="1048262" spans="1:2">
      <c r="A1048262" s="145"/>
      <c r="B1048262" s="14"/>
    </row>
    <row r="1048263" spans="1:2">
      <c r="A1048263" s="145"/>
      <c r="B1048263" s="14"/>
    </row>
    <row r="1048264" spans="1:2">
      <c r="A1048264" s="145"/>
      <c r="B1048264" s="14"/>
    </row>
    <row r="1048265" spans="1:2">
      <c r="A1048265" s="145"/>
      <c r="B1048265" s="14"/>
    </row>
    <row r="1048266" spans="1:2">
      <c r="A1048266" s="145"/>
      <c r="B1048266" s="14"/>
    </row>
    <row r="1048267" spans="1:2">
      <c r="A1048267" s="145"/>
      <c r="B1048267" s="14"/>
    </row>
    <row r="1048268" spans="1:2">
      <c r="A1048268" s="145"/>
      <c r="B1048268" s="14"/>
    </row>
    <row r="1048269" spans="1:2">
      <c r="A1048269" s="145"/>
      <c r="B1048269" s="14"/>
    </row>
    <row r="1048270" spans="1:2">
      <c r="A1048270" s="145"/>
      <c r="B1048270" s="14"/>
    </row>
    <row r="1048271" spans="1:2">
      <c r="A1048271" s="145"/>
      <c r="B1048271" s="14"/>
    </row>
    <row r="1048272" spans="1:2">
      <c r="A1048272" s="145"/>
      <c r="B1048272" s="14"/>
    </row>
    <row r="1048273" spans="1:2">
      <c r="A1048273" s="145"/>
      <c r="B1048273" s="14"/>
    </row>
    <row r="1048274" spans="1:2">
      <c r="A1048274" s="145"/>
      <c r="B1048274" s="14"/>
    </row>
    <row r="1048275" spans="1:2">
      <c r="A1048275" s="145"/>
      <c r="B1048275" s="14"/>
    </row>
    <row r="1048276" spans="1:2">
      <c r="A1048276" s="145"/>
      <c r="B1048276" s="14"/>
    </row>
    <row r="1048277" spans="1:2">
      <c r="A1048277" s="145"/>
      <c r="B1048277" s="14"/>
    </row>
    <row r="1048278" spans="1:2">
      <c r="A1048278" s="145"/>
      <c r="B1048278" s="14"/>
    </row>
    <row r="1048279" spans="1:2">
      <c r="A1048279" s="145"/>
      <c r="B1048279" s="14"/>
    </row>
    <row r="1048280" spans="1:2">
      <c r="A1048280" s="145"/>
      <c r="B1048280" s="14"/>
    </row>
    <row r="1048281" spans="1:2">
      <c r="A1048281" s="145"/>
      <c r="B1048281" s="14"/>
    </row>
    <row r="1048282" spans="1:2">
      <c r="A1048282" s="145"/>
      <c r="B1048282" s="14"/>
    </row>
    <row r="1048283" spans="1:2">
      <c r="A1048283" s="145"/>
      <c r="B1048283" s="14"/>
    </row>
    <row r="1048284" spans="1:2">
      <c r="A1048284" s="145"/>
      <c r="B1048284" s="14"/>
    </row>
    <row r="1048285" spans="1:2">
      <c r="A1048285" s="145"/>
      <c r="B1048285" s="14"/>
    </row>
    <row r="1048286" spans="1:2">
      <c r="A1048286" s="145"/>
      <c r="B1048286" s="14"/>
    </row>
    <row r="1048287" spans="1:2">
      <c r="A1048287" s="145"/>
      <c r="B1048287" s="14"/>
    </row>
    <row r="1048288" spans="1:2">
      <c r="A1048288" s="145"/>
      <c r="B1048288" s="14"/>
    </row>
    <row r="1048289" spans="1:2">
      <c r="A1048289" s="145"/>
      <c r="B1048289" s="14"/>
    </row>
    <row r="1048290" spans="1:2">
      <c r="A1048290" s="145"/>
      <c r="B1048290" s="14"/>
    </row>
    <row r="1048291" spans="1:2">
      <c r="A1048291" s="145"/>
      <c r="B1048291" s="14"/>
    </row>
    <row r="1048292" spans="1:2">
      <c r="A1048292" s="145"/>
      <c r="B1048292" s="14"/>
    </row>
    <row r="1048293" spans="1:2">
      <c r="A1048293" s="145"/>
      <c r="B1048293" s="14"/>
    </row>
    <row r="1048294" spans="1:2">
      <c r="A1048294" s="145"/>
      <c r="B1048294" s="14"/>
    </row>
    <row r="1048295" spans="1:2">
      <c r="A1048295" s="145"/>
      <c r="B1048295" s="14"/>
    </row>
    <row r="1048296" spans="1:2">
      <c r="A1048296" s="145"/>
      <c r="B1048296" s="14"/>
    </row>
    <row r="1048297" spans="1:2">
      <c r="A1048297" s="145"/>
      <c r="B1048297" s="14"/>
    </row>
    <row r="1048298" spans="1:2">
      <c r="A1048298" s="145"/>
      <c r="B1048298" s="14"/>
    </row>
    <row r="1048299" spans="1:2">
      <c r="A1048299" s="145"/>
      <c r="B1048299" s="14"/>
    </row>
    <row r="1048300" spans="1:2">
      <c r="A1048300" s="145"/>
      <c r="B1048300" s="14"/>
    </row>
    <row r="1048301" spans="1:2">
      <c r="A1048301" s="145"/>
      <c r="B1048301" s="14"/>
    </row>
    <row r="1048302" spans="1:2">
      <c r="A1048302" s="145"/>
      <c r="B1048302" s="14"/>
    </row>
    <row r="1048303" spans="1:2">
      <c r="A1048303" s="145"/>
      <c r="B1048303" s="14"/>
    </row>
    <row r="1048304" spans="1:2">
      <c r="A1048304" s="145"/>
      <c r="B1048304" s="14"/>
    </row>
    <row r="1048305" spans="1:2">
      <c r="A1048305" s="145"/>
      <c r="B1048305" s="14"/>
    </row>
    <row r="1048306" spans="1:2">
      <c r="A1048306" s="145"/>
      <c r="B1048306" s="14"/>
    </row>
    <row r="1048307" spans="1:2">
      <c r="A1048307" s="145"/>
      <c r="B1048307" s="14"/>
    </row>
    <row r="1048308" spans="1:2">
      <c r="A1048308" s="145"/>
      <c r="B1048308" s="14"/>
    </row>
    <row r="1048309" spans="1:2">
      <c r="A1048309" s="145"/>
      <c r="B1048309" s="14"/>
    </row>
    <row r="1048310" spans="1:2">
      <c r="A1048310" s="145"/>
      <c r="B1048310" s="14"/>
    </row>
    <row r="1048311" spans="1:2">
      <c r="A1048311" s="145"/>
      <c r="B1048311" s="14"/>
    </row>
    <row r="1048312" spans="1:2">
      <c r="A1048312" s="145"/>
      <c r="B1048312" s="14"/>
    </row>
    <row r="1048313" spans="1:2">
      <c r="A1048313" s="145"/>
      <c r="B1048313" s="14"/>
    </row>
    <row r="1048314" spans="1:2">
      <c r="A1048314" s="145"/>
      <c r="B1048314" s="14"/>
    </row>
    <row r="1048315" spans="1:2">
      <c r="A1048315" s="145"/>
      <c r="B1048315" s="14"/>
    </row>
    <row r="1048316" spans="1:2">
      <c r="A1048316" s="145"/>
      <c r="B1048316" s="14"/>
    </row>
    <row r="1048317" spans="1:2">
      <c r="A1048317" s="145"/>
      <c r="B1048317" s="14"/>
    </row>
    <row r="1048318" spans="1:2">
      <c r="A1048318" s="145"/>
      <c r="B1048318" s="14"/>
    </row>
    <row r="1048319" spans="1:2">
      <c r="A1048319" s="145"/>
      <c r="B1048319" s="14"/>
    </row>
    <row r="1048320" spans="1:2">
      <c r="A1048320" s="145"/>
      <c r="B1048320" s="14"/>
    </row>
    <row r="1048321" spans="1:2">
      <c r="A1048321" s="145"/>
      <c r="B1048321" s="14"/>
    </row>
    <row r="1048322" spans="1:2">
      <c r="A1048322" s="145"/>
      <c r="B1048322" s="14"/>
    </row>
    <row r="1048323" spans="1:2">
      <c r="A1048323" s="145"/>
      <c r="B1048323" s="14"/>
    </row>
    <row r="1048324" spans="1:2">
      <c r="A1048324" s="145"/>
      <c r="B1048324" s="14"/>
    </row>
    <row r="1048325" spans="1:2">
      <c r="A1048325" s="145"/>
      <c r="B1048325" s="14"/>
    </row>
    <row r="1048326" spans="1:2">
      <c r="A1048326" s="145"/>
      <c r="B1048326" s="14"/>
    </row>
    <row r="1048327" spans="1:2">
      <c r="A1048327" s="145"/>
      <c r="B1048327" s="14"/>
    </row>
    <row r="1048328" spans="1:2">
      <c r="A1048328" s="145"/>
      <c r="B1048328" s="14"/>
    </row>
    <row r="1048329" spans="1:2">
      <c r="A1048329" s="145"/>
      <c r="B1048329" s="14"/>
    </row>
    <row r="1048330" spans="1:2">
      <c r="A1048330" s="145"/>
      <c r="B1048330" s="14"/>
    </row>
    <row r="1048331" spans="1:2">
      <c r="A1048331" s="145"/>
      <c r="B1048331" s="14"/>
    </row>
    <row r="1048332" spans="1:2">
      <c r="A1048332" s="145"/>
      <c r="B1048332" s="14"/>
    </row>
    <row r="1048333" spans="1:2">
      <c r="A1048333" s="145"/>
      <c r="B1048333" s="14"/>
    </row>
    <row r="1048334" spans="1:2">
      <c r="A1048334" s="145"/>
      <c r="B1048334" s="14"/>
    </row>
    <row r="1048335" spans="1:2">
      <c r="A1048335" s="145"/>
      <c r="B1048335" s="14"/>
    </row>
    <row r="1048336" spans="1:2">
      <c r="A1048336" s="145"/>
      <c r="B1048336" s="14"/>
    </row>
    <row r="1048337" spans="1:2">
      <c r="A1048337" s="145"/>
      <c r="B1048337" s="14"/>
    </row>
    <row r="1048338" spans="1:2">
      <c r="A1048338" s="145"/>
      <c r="B1048338" s="14"/>
    </row>
    <row r="1048339" spans="1:2">
      <c r="A1048339" s="145"/>
      <c r="B1048339" s="14"/>
    </row>
    <row r="1048340" spans="1:2">
      <c r="A1048340" s="145"/>
      <c r="B1048340" s="14"/>
    </row>
    <row r="1048341" spans="1:2">
      <c r="A1048341" s="145"/>
      <c r="B1048341" s="14"/>
    </row>
    <row r="1048342" spans="1:2">
      <c r="A1048342" s="145"/>
      <c r="B1048342" s="14"/>
    </row>
    <row r="1048343" spans="1:2">
      <c r="A1048343" s="145"/>
      <c r="B1048343" s="14"/>
    </row>
    <row r="1048344" spans="1:2">
      <c r="A1048344" s="145"/>
      <c r="B1048344" s="14"/>
    </row>
    <row r="1048345" spans="1:2">
      <c r="A1048345" s="145"/>
      <c r="B1048345" s="14"/>
    </row>
    <row r="1048346" spans="1:2">
      <c r="A1048346" s="145"/>
      <c r="B1048346" s="14"/>
    </row>
    <row r="1048347" spans="1:2">
      <c r="A1048347" s="145"/>
      <c r="B1048347" s="14"/>
    </row>
    <row r="1048348" spans="1:2">
      <c r="A1048348" s="145"/>
      <c r="B1048348" s="14"/>
    </row>
    <row r="1048349" spans="1:2">
      <c r="A1048349" s="145"/>
      <c r="B1048349" s="14"/>
    </row>
    <row r="1048350" spans="1:2">
      <c r="A1048350" s="145"/>
      <c r="B1048350" s="14"/>
    </row>
    <row r="1048351" spans="1:2">
      <c r="A1048351" s="145"/>
      <c r="B1048351" s="14"/>
    </row>
    <row r="1048352" spans="1:2">
      <c r="A1048352" s="145"/>
      <c r="B1048352" s="14"/>
    </row>
    <row r="1048353" spans="1:2">
      <c r="A1048353" s="145"/>
      <c r="B1048353" s="14"/>
    </row>
    <row r="1048354" spans="1:2">
      <c r="A1048354" s="145"/>
      <c r="B1048354" s="14"/>
    </row>
    <row r="1048355" spans="1:2">
      <c r="A1048355" s="145"/>
      <c r="B1048355" s="14"/>
    </row>
    <row r="1048356" spans="1:2">
      <c r="A1048356" s="145"/>
      <c r="B1048356" s="14"/>
    </row>
    <row r="1048357" spans="1:2">
      <c r="A1048357" s="145"/>
      <c r="B1048357" s="14"/>
    </row>
    <row r="1048358" spans="1:2">
      <c r="A1048358" s="145"/>
      <c r="B1048358" s="14"/>
    </row>
    <row r="1048359" spans="1:2">
      <c r="A1048359" s="145"/>
      <c r="B1048359" s="14"/>
    </row>
    <row r="1048360" spans="1:2">
      <c r="A1048360" s="145"/>
      <c r="B1048360" s="14"/>
    </row>
    <row r="1048361" spans="1:2">
      <c r="A1048361" s="145"/>
      <c r="B1048361" s="14"/>
    </row>
    <row r="1048362" spans="1:2">
      <c r="A1048362" s="145"/>
      <c r="B1048362" s="14"/>
    </row>
    <row r="1048363" spans="1:2">
      <c r="A1048363" s="145"/>
      <c r="B1048363" s="14"/>
    </row>
    <row r="1048364" spans="1:2">
      <c r="A1048364" s="145"/>
      <c r="B1048364" s="14"/>
    </row>
    <row r="1048365" spans="1:2">
      <c r="A1048365" s="145"/>
      <c r="B1048365" s="14"/>
    </row>
    <row r="1048366" spans="1:2">
      <c r="A1048366" s="145"/>
      <c r="B1048366" s="14"/>
    </row>
    <row r="1048367" spans="1:2">
      <c r="A1048367" s="145"/>
      <c r="B1048367" s="14"/>
    </row>
    <row r="1048368" spans="1:2">
      <c r="A1048368" s="145"/>
      <c r="B1048368" s="14"/>
    </row>
    <row r="1048369" spans="1:2">
      <c r="A1048369" s="145"/>
      <c r="B1048369" s="14"/>
    </row>
    <row r="1048370" spans="1:2">
      <c r="A1048370" s="145"/>
      <c r="B1048370" s="14"/>
    </row>
    <row r="1048371" spans="1:2">
      <c r="A1048371" s="145"/>
      <c r="B1048371" s="14"/>
    </row>
    <row r="1048372" spans="1:2">
      <c r="A1048372" s="145"/>
      <c r="B1048372" s="14"/>
    </row>
    <row r="1048373" spans="1:2">
      <c r="A1048373" s="145"/>
      <c r="B1048373" s="14"/>
    </row>
    <row r="1048374" spans="1:2">
      <c r="A1048374" s="145"/>
      <c r="B1048374" s="14"/>
    </row>
    <row r="1048375" spans="1:2">
      <c r="A1048375" s="145"/>
      <c r="B1048375" s="14"/>
    </row>
    <row r="1048376" spans="1:2">
      <c r="A1048376" s="145"/>
      <c r="B1048376" s="14"/>
    </row>
    <row r="1048377" spans="1:2">
      <c r="A1048377" s="145"/>
      <c r="B1048377" s="14"/>
    </row>
    <row r="1048378" spans="1:2">
      <c r="A1048378" s="145"/>
      <c r="B1048378" s="14"/>
    </row>
    <row r="1048379" spans="1:2">
      <c r="A1048379" s="145"/>
      <c r="B1048379" s="14"/>
    </row>
    <row r="1048380" spans="1:2">
      <c r="A1048380" s="145"/>
      <c r="B1048380" s="14"/>
    </row>
    <row r="1048381" spans="1:2">
      <c r="A1048381" s="145"/>
      <c r="B1048381" s="14"/>
    </row>
    <row r="1048382" spans="1:2">
      <c r="A1048382" s="145"/>
      <c r="B1048382" s="14"/>
    </row>
    <row r="1048383" spans="1:2">
      <c r="A1048383" s="145"/>
      <c r="B1048383" s="14"/>
    </row>
    <row r="1048384" spans="1:2">
      <c r="A1048384" s="145"/>
      <c r="B1048384" s="14"/>
    </row>
    <row r="1048385" spans="1:2">
      <c r="A1048385" s="145"/>
      <c r="B1048385" s="14"/>
    </row>
    <row r="1048386" spans="1:2">
      <c r="A1048386" s="145"/>
      <c r="B1048386" s="14"/>
    </row>
    <row r="1048387" spans="1:2">
      <c r="A1048387" s="145"/>
      <c r="B1048387" s="14"/>
    </row>
    <row r="1048388" spans="1:2">
      <c r="A1048388" s="145"/>
      <c r="B1048388" s="14"/>
    </row>
    <row r="1048389" spans="1:2">
      <c r="A1048389" s="145"/>
      <c r="B1048389" s="14"/>
    </row>
    <row r="1048390" spans="1:2">
      <c r="A1048390" s="145"/>
      <c r="B1048390" s="14"/>
    </row>
    <row r="1048391" spans="1:2">
      <c r="A1048391" s="145"/>
      <c r="B1048391" s="14"/>
    </row>
    <row r="1048392" spans="1:2">
      <c r="A1048392" s="145"/>
      <c r="B1048392" s="14"/>
    </row>
    <row r="1048393" spans="1:2">
      <c r="A1048393" s="145"/>
      <c r="B1048393" s="14"/>
    </row>
    <row r="1048394" spans="1:2">
      <c r="A1048394" s="145"/>
      <c r="B1048394" s="14"/>
    </row>
    <row r="1048395" spans="1:2">
      <c r="A1048395" s="145"/>
      <c r="B1048395" s="14"/>
    </row>
    <row r="1048396" spans="1:2">
      <c r="A1048396" s="145"/>
      <c r="B1048396" s="14"/>
    </row>
    <row r="1048397" spans="1:2">
      <c r="A1048397" s="145"/>
      <c r="B1048397" s="14"/>
    </row>
    <row r="1048398" spans="1:2">
      <c r="A1048398" s="145"/>
      <c r="B1048398" s="14"/>
    </row>
    <row r="1048399" spans="1:2">
      <c r="A1048399" s="145"/>
      <c r="B1048399" s="14"/>
    </row>
    <row r="1048400" spans="1:2">
      <c r="A1048400" s="145"/>
      <c r="B1048400" s="14"/>
    </row>
    <row r="1048401" spans="1:2">
      <c r="A1048401" s="145"/>
      <c r="B1048401" s="14"/>
    </row>
    <row r="1048402" spans="1:2">
      <c r="A1048402" s="145"/>
      <c r="B1048402" s="14"/>
    </row>
    <row r="1048403" spans="1:2">
      <c r="A1048403" s="145"/>
      <c r="B1048403" s="14"/>
    </row>
    <row r="1048404" spans="1:2">
      <c r="A1048404" s="145"/>
      <c r="B1048404" s="14"/>
    </row>
    <row r="1048405" spans="1:2">
      <c r="A1048405" s="145"/>
      <c r="B1048405" s="14"/>
    </row>
    <row r="1048406" spans="1:2">
      <c r="A1048406" s="145"/>
      <c r="B1048406" s="14"/>
    </row>
    <row r="1048407" spans="1:2">
      <c r="A1048407" s="145"/>
      <c r="B1048407" s="14"/>
    </row>
    <row r="1048408" spans="1:2">
      <c r="A1048408" s="145"/>
      <c r="B1048408" s="14"/>
    </row>
    <row r="1048409" spans="1:2">
      <c r="A1048409" s="145"/>
      <c r="B1048409" s="14"/>
    </row>
    <row r="1048410" spans="1:2">
      <c r="A1048410" s="145"/>
      <c r="B1048410" s="14"/>
    </row>
    <row r="1048411" spans="1:2">
      <c r="A1048411" s="145"/>
      <c r="B1048411" s="14"/>
    </row>
    <row r="1048412" spans="1:2">
      <c r="A1048412" s="145"/>
      <c r="B1048412" s="14"/>
    </row>
    <row r="1048413" spans="1:2">
      <c r="A1048413" s="145"/>
      <c r="B1048413" s="14"/>
    </row>
    <row r="1048414" spans="1:2">
      <c r="A1048414" s="145"/>
      <c r="B1048414" s="14"/>
    </row>
    <row r="1048415" spans="1:2">
      <c r="A1048415" s="145"/>
      <c r="B1048415" s="14"/>
    </row>
    <row r="1048416" spans="1:2">
      <c r="A1048416" s="145"/>
      <c r="B1048416" s="14"/>
    </row>
    <row r="1048417" spans="1:2">
      <c r="A1048417" s="145"/>
      <c r="B1048417" s="14"/>
    </row>
    <row r="1048418" spans="1:2">
      <c r="A1048418" s="145"/>
      <c r="B1048418" s="14"/>
    </row>
    <row r="1048419" spans="1:2">
      <c r="A1048419" s="145"/>
      <c r="B1048419" s="14"/>
    </row>
    <row r="1048420" spans="1:2">
      <c r="A1048420" s="145"/>
      <c r="B1048420" s="14"/>
    </row>
    <row r="1048421" spans="1:2">
      <c r="A1048421" s="145"/>
      <c r="B1048421" s="14"/>
    </row>
    <row r="1048422" spans="1:2">
      <c r="A1048422" s="145"/>
      <c r="B1048422" s="14"/>
    </row>
    <row r="1048423" spans="1:2">
      <c r="A1048423" s="145"/>
      <c r="B1048423" s="14"/>
    </row>
    <row r="1048424" spans="1:2">
      <c r="A1048424" s="145"/>
      <c r="B1048424" s="14"/>
    </row>
    <row r="1048425" spans="1:2">
      <c r="A1048425" s="145"/>
      <c r="B1048425" s="14"/>
    </row>
    <row r="1048426" spans="1:2">
      <c r="A1048426" s="145"/>
      <c r="B1048426" s="14"/>
    </row>
    <row r="1048427" spans="1:2">
      <c r="A1048427" s="145"/>
      <c r="B1048427" s="14"/>
    </row>
    <row r="1048428" spans="1:2">
      <c r="A1048428" s="145"/>
      <c r="B1048428" s="14"/>
    </row>
    <row r="1048429" spans="1:2">
      <c r="A1048429" s="145"/>
      <c r="B1048429" s="14"/>
    </row>
    <row r="1048430" spans="1:2">
      <c r="A1048430" s="145"/>
      <c r="B1048430" s="14"/>
    </row>
    <row r="1048431" spans="1:2">
      <c r="A1048431" s="145"/>
      <c r="B1048431" s="14"/>
    </row>
    <row r="1048432" spans="1:2">
      <c r="A1048432" s="145"/>
      <c r="B1048432" s="14"/>
    </row>
    <row r="1048433" spans="1:2">
      <c r="A1048433" s="145"/>
      <c r="B1048433" s="14"/>
    </row>
    <row r="1048434" spans="1:2">
      <c r="A1048434" s="145"/>
      <c r="B1048434" s="14"/>
    </row>
    <row r="1048435" spans="1:2">
      <c r="A1048435" s="145"/>
      <c r="B1048435" s="14"/>
    </row>
    <row r="1048436" spans="1:2">
      <c r="A1048436" s="145"/>
      <c r="B1048436" s="14"/>
    </row>
    <row r="1048437" spans="1:2">
      <c r="A1048437" s="145"/>
      <c r="B1048437" s="14"/>
    </row>
    <row r="1048438" spans="1:2">
      <c r="A1048438" s="145"/>
      <c r="B1048438" s="14"/>
    </row>
    <row r="1048439" spans="1:2">
      <c r="A1048439" s="145"/>
      <c r="B1048439" s="14"/>
    </row>
    <row r="1048440" spans="1:2">
      <c r="A1048440" s="145"/>
      <c r="B1048440" s="14"/>
    </row>
    <row r="1048441" spans="1:2">
      <c r="A1048441" s="145"/>
      <c r="B1048441" s="14"/>
    </row>
    <row r="1048442" spans="1:2">
      <c r="A1048442" s="145"/>
      <c r="B1048442" s="14"/>
    </row>
    <row r="1048443" spans="1:2">
      <c r="A1048443" s="145"/>
      <c r="B1048443" s="14"/>
    </row>
    <row r="1048444" spans="1:2">
      <c r="A1048444" s="145"/>
      <c r="B1048444" s="14"/>
    </row>
    <row r="1048445" spans="1:2">
      <c r="A1048445" s="145"/>
      <c r="B1048445" s="14"/>
    </row>
    <row r="1048446" spans="1:2">
      <c r="A1048446" s="145"/>
      <c r="B1048446" s="14"/>
    </row>
  </sheetData>
  <autoFilter ref="A1:P1190" xr:uid="{8119B91F-12BA-104B-90CB-24871FA5E705}"/>
  <dataConsolidate/>
  <mergeCells count="3">
    <mergeCell ref="A3:H3"/>
    <mergeCell ref="O3:O4"/>
    <mergeCell ref="P3:P4"/>
  </mergeCells>
  <phoneticPr fontId="79"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68"/>
  <sheetViews>
    <sheetView showRuler="0" zoomScale="115" zoomScaleNormal="115" zoomScalePageLayoutView="115" workbookViewId="0">
      <selection activeCell="A39" sqref="A39"/>
    </sheetView>
  </sheetViews>
  <sheetFormatPr baseColWidth="10" defaultColWidth="10.7109375" defaultRowHeight="14"/>
  <cols>
    <col min="1" max="4" width="44.5703125" style="1" customWidth="1"/>
    <col min="5" max="6" width="35" style="1" customWidth="1"/>
    <col min="7" max="16384" width="10.7109375" style="1"/>
  </cols>
  <sheetData>
    <row r="2" spans="1:6" ht="31">
      <c r="A2" s="109" t="s">
        <v>2317</v>
      </c>
      <c r="B2" s="2"/>
      <c r="C2" s="2"/>
      <c r="D2" s="2"/>
    </row>
    <row r="3" spans="1:6" ht="8" customHeight="1">
      <c r="A3" s="108"/>
    </row>
    <row r="4" spans="1:6" ht="29">
      <c r="A4" s="110" t="s">
        <v>2318</v>
      </c>
      <c r="B4" s="9"/>
      <c r="C4" s="9"/>
      <c r="D4" s="9"/>
      <c r="E4" s="111"/>
      <c r="F4" s="111"/>
    </row>
    <row r="5" spans="1:6" ht="20" customHeight="1">
      <c r="A5" s="3" t="s">
        <v>2319</v>
      </c>
      <c r="B5" s="3" t="s">
        <v>2320</v>
      </c>
      <c r="C5" s="7" t="s">
        <v>2321</v>
      </c>
      <c r="D5" s="7" t="s">
        <v>2322</v>
      </c>
      <c r="E5" s="14"/>
      <c r="F5" s="111"/>
    </row>
    <row r="6" spans="1:6" ht="19">
      <c r="A6" s="8">
        <v>0.17</v>
      </c>
      <c r="B6" s="8">
        <v>0.15</v>
      </c>
      <c r="C6" s="8">
        <v>0.2</v>
      </c>
      <c r="D6" s="8">
        <v>0.18</v>
      </c>
    </row>
    <row r="7" spans="1:6" ht="9" customHeight="1">
      <c r="A7" s="4"/>
      <c r="B7" s="4"/>
      <c r="C7" s="4"/>
    </row>
    <row r="8" spans="1:6" ht="20" customHeight="1">
      <c r="A8" s="3" t="s">
        <v>2323</v>
      </c>
      <c r="B8" s="3" t="s">
        <v>2324</v>
      </c>
      <c r="C8" s="7" t="s">
        <v>2325</v>
      </c>
      <c r="D8" s="7" t="s">
        <v>2326</v>
      </c>
    </row>
    <row r="9" spans="1:6" ht="19">
      <c r="A9" s="8">
        <v>0.12</v>
      </c>
      <c r="B9" s="8">
        <f>rv_mb_cto</f>
        <v>0.12</v>
      </c>
      <c r="C9" s="8">
        <v>0.15</v>
      </c>
      <c r="D9" s="8">
        <v>0.13</v>
      </c>
    </row>
    <row r="10" spans="1:6" ht="9" customHeight="1">
      <c r="A10" s="4"/>
      <c r="B10" s="4"/>
      <c r="C10" s="4"/>
    </row>
    <row r="11" spans="1:6" ht="20" customHeight="1">
      <c r="A11" s="7" t="s">
        <v>2327</v>
      </c>
      <c r="B11" s="3" t="s">
        <v>2328</v>
      </c>
      <c r="C11" s="3" t="s">
        <v>2329</v>
      </c>
      <c r="D11" s="3" t="s">
        <v>2330</v>
      </c>
    </row>
    <row r="12" spans="1:6" ht="19">
      <c r="A12" s="8">
        <v>0.18</v>
      </c>
      <c r="B12" s="8">
        <v>0.15</v>
      </c>
      <c r="C12" s="8">
        <v>0.18</v>
      </c>
      <c r="D12" s="8">
        <v>0.15</v>
      </c>
    </row>
    <row r="13" spans="1:6" ht="9" customHeight="1">
      <c r="B13" s="4"/>
      <c r="C13" s="4"/>
      <c r="D13" s="4"/>
    </row>
    <row r="14" spans="1:6" ht="20" customHeight="1">
      <c r="A14" s="7" t="s">
        <v>2331</v>
      </c>
      <c r="B14" s="3" t="s">
        <v>2332</v>
      </c>
      <c r="C14" s="3" t="s">
        <v>2333</v>
      </c>
      <c r="D14" s="3" t="s">
        <v>2334</v>
      </c>
    </row>
    <row r="15" spans="1:6" ht="19">
      <c r="A15" s="8">
        <v>0.13</v>
      </c>
      <c r="B15" s="8">
        <v>0.12</v>
      </c>
      <c r="C15" s="8">
        <v>0.15</v>
      </c>
      <c r="D15" s="8">
        <v>0.12</v>
      </c>
    </row>
    <row r="16" spans="1:6" ht="9" customHeight="1">
      <c r="A16" s="4"/>
      <c r="B16" s="4"/>
      <c r="C16" s="4"/>
    </row>
    <row r="17" spans="1:4" ht="20" customHeight="1">
      <c r="A17" s="3" t="s">
        <v>2335</v>
      </c>
      <c r="B17" s="3" t="s">
        <v>2336</v>
      </c>
      <c r="C17" s="7" t="s">
        <v>2337</v>
      </c>
      <c r="D17" s="7" t="s">
        <v>2338</v>
      </c>
    </row>
    <row r="18" spans="1:4" ht="19">
      <c r="A18" s="8">
        <v>0.17</v>
      </c>
      <c r="B18" s="8">
        <v>0.18</v>
      </c>
      <c r="C18" s="8">
        <v>0.17</v>
      </c>
      <c r="D18" s="8">
        <v>0.2</v>
      </c>
    </row>
    <row r="19" spans="1:4" ht="9" customHeight="1">
      <c r="A19" s="4"/>
      <c r="B19" s="4"/>
      <c r="C19" s="4"/>
    </row>
    <row r="20" spans="1:4" ht="20" customHeight="1">
      <c r="A20" s="3" t="s">
        <v>2339</v>
      </c>
      <c r="B20" s="3" t="s">
        <v>2340</v>
      </c>
      <c r="C20" s="7" t="s">
        <v>2341</v>
      </c>
      <c r="D20" s="7" t="s">
        <v>2342</v>
      </c>
    </row>
    <row r="21" spans="1:4" ht="19">
      <c r="A21" s="8">
        <v>0.15</v>
      </c>
      <c r="B21" s="8">
        <v>0.16</v>
      </c>
      <c r="C21" s="8">
        <v>0.12</v>
      </c>
      <c r="D21" s="8">
        <v>0.18</v>
      </c>
    </row>
    <row r="22" spans="1:4" ht="9" customHeight="1">
      <c r="A22" s="4"/>
      <c r="B22" s="4"/>
      <c r="C22" s="4"/>
    </row>
    <row r="23" spans="1:4" ht="20" customHeight="1">
      <c r="A23" s="7" t="s">
        <v>2343</v>
      </c>
      <c r="B23" s="7" t="s">
        <v>2344</v>
      </c>
      <c r="C23" s="7" t="s">
        <v>2345</v>
      </c>
      <c r="D23" s="7" t="s">
        <v>2346</v>
      </c>
    </row>
    <row r="24" spans="1:4" ht="19">
      <c r="A24" s="8">
        <v>0.17</v>
      </c>
      <c r="B24" s="8">
        <v>0.15</v>
      </c>
      <c r="C24" s="8">
        <v>0.15</v>
      </c>
      <c r="D24" s="8">
        <v>0.16</v>
      </c>
    </row>
    <row r="25" spans="1:4" ht="9" customHeight="1">
      <c r="A25" s="4"/>
      <c r="B25" s="4"/>
    </row>
    <row r="26" spans="1:4" ht="20" customHeight="1">
      <c r="A26" s="7" t="s">
        <v>2347</v>
      </c>
      <c r="B26" s="7" t="s">
        <v>2348</v>
      </c>
      <c r="C26" s="7" t="s">
        <v>2349</v>
      </c>
      <c r="D26" s="7" t="s">
        <v>2350</v>
      </c>
    </row>
    <row r="27" spans="1:4" ht="19">
      <c r="A27" s="8">
        <v>0.12</v>
      </c>
      <c r="B27" s="8">
        <v>0.12</v>
      </c>
      <c r="C27" s="8">
        <v>0.12</v>
      </c>
      <c r="D27" s="8">
        <v>0.13</v>
      </c>
    </row>
    <row r="28" spans="1:4" ht="9" customHeight="1">
      <c r="B28" s="4"/>
      <c r="C28" s="4"/>
    </row>
    <row r="29" spans="1:4" ht="20" customHeight="1">
      <c r="A29" s="7" t="s">
        <v>2351</v>
      </c>
      <c r="B29" s="7" t="s">
        <v>2352</v>
      </c>
      <c r="C29" s="7" t="s">
        <v>2353</v>
      </c>
      <c r="D29" s="7"/>
    </row>
    <row r="30" spans="1:4" ht="20" customHeight="1">
      <c r="A30" s="8">
        <v>0.15</v>
      </c>
      <c r="B30" s="8">
        <v>0.19</v>
      </c>
      <c r="C30" s="8">
        <v>0.19</v>
      </c>
      <c r="D30" s="8"/>
    </row>
    <row r="31" spans="1:4" ht="9" customHeight="1">
      <c r="A31" s="4"/>
      <c r="B31" s="4"/>
      <c r="C31" s="4"/>
      <c r="D31" s="4"/>
    </row>
    <row r="32" spans="1:4" ht="20" customHeight="1">
      <c r="A32" s="7" t="s">
        <v>2354</v>
      </c>
      <c r="B32" s="7" t="s">
        <v>2355</v>
      </c>
      <c r="C32" s="7" t="s">
        <v>2356</v>
      </c>
      <c r="D32" s="7"/>
    </row>
    <row r="33" spans="1:6" ht="20" customHeight="1">
      <c r="A33" s="8">
        <v>0.12</v>
      </c>
      <c r="B33" s="8">
        <v>0.15</v>
      </c>
      <c r="C33" s="8">
        <v>0.15</v>
      </c>
      <c r="D33" s="8"/>
    </row>
    <row r="34" spans="1:6" ht="9" customHeight="1">
      <c r="B34" s="4"/>
      <c r="C34" s="4"/>
    </row>
    <row r="35" spans="1:6" ht="20" customHeight="1">
      <c r="A35" s="7" t="s">
        <v>2357</v>
      </c>
      <c r="B35" s="7" t="s">
        <v>2358</v>
      </c>
      <c r="C35" s="7" t="s">
        <v>2359</v>
      </c>
    </row>
    <row r="36" spans="1:6" ht="20" customHeight="1">
      <c r="A36" s="8">
        <v>0.06</v>
      </c>
      <c r="B36" s="8">
        <v>0.1</v>
      </c>
      <c r="C36" s="8">
        <v>0.08</v>
      </c>
    </row>
    <row r="37" spans="1:6" ht="9" customHeight="1">
      <c r="B37" s="4"/>
      <c r="C37" s="4"/>
    </row>
    <row r="38" spans="1:6" ht="20" customHeight="1">
      <c r="A38" s="7" t="s">
        <v>2360</v>
      </c>
      <c r="B38" s="7" t="s">
        <v>2361</v>
      </c>
      <c r="C38" s="7" t="s">
        <v>2362</v>
      </c>
      <c r="D38" s="8"/>
    </row>
    <row r="39" spans="1:6" ht="20" customHeight="1">
      <c r="A39" s="8">
        <v>0.08</v>
      </c>
      <c r="B39" s="8">
        <v>0.08</v>
      </c>
      <c r="C39" s="8">
        <v>0.08</v>
      </c>
      <c r="D39" s="8"/>
    </row>
    <row r="40" spans="1:6" ht="9" customHeight="1">
      <c r="B40" s="4"/>
      <c r="C40" s="4"/>
    </row>
    <row r="41" spans="1:6" ht="20" customHeight="1">
      <c r="A41" s="3" t="s">
        <v>2363</v>
      </c>
      <c r="B41" s="3" t="s">
        <v>2364</v>
      </c>
      <c r="C41" s="7" t="s">
        <v>2365</v>
      </c>
      <c r="D41" s="7" t="s">
        <v>2366</v>
      </c>
    </row>
    <row r="42" spans="1:6" ht="19">
      <c r="A42" s="8">
        <v>0.17</v>
      </c>
      <c r="B42" s="8">
        <v>0.1</v>
      </c>
      <c r="C42" s="8">
        <v>0.02</v>
      </c>
      <c r="D42" s="8">
        <v>0.05</v>
      </c>
    </row>
    <row r="43" spans="1:6" ht="9" customHeight="1">
      <c r="A43" s="4"/>
      <c r="B43" s="4"/>
      <c r="C43" s="4"/>
    </row>
    <row r="44" spans="1:6" ht="20" customHeight="1">
      <c r="A44" s="3" t="s">
        <v>2367</v>
      </c>
      <c r="B44" s="3" t="s">
        <v>2368</v>
      </c>
      <c r="C44" s="8"/>
      <c r="D44" s="8"/>
    </row>
    <row r="45" spans="1:6" ht="19">
      <c r="A45" s="8">
        <v>0.1</v>
      </c>
      <c r="B45" s="8">
        <v>0.3</v>
      </c>
      <c r="C45" s="8"/>
      <c r="D45" s="8"/>
    </row>
    <row r="46" spans="1:6" ht="9" customHeight="1">
      <c r="A46" s="4"/>
      <c r="B46" s="4"/>
      <c r="C46" s="4"/>
    </row>
    <row r="47" spans="1:6" ht="29">
      <c r="A47" s="110" t="s">
        <v>2369</v>
      </c>
      <c r="B47" s="9"/>
      <c r="C47" s="9"/>
      <c r="D47" s="9"/>
      <c r="E47" s="111"/>
      <c r="F47" s="111"/>
    </row>
    <row r="48" spans="1:6" ht="20" customHeight="1">
      <c r="A48" s="7" t="s">
        <v>2370</v>
      </c>
      <c r="B48" s="6" t="s">
        <v>2371</v>
      </c>
      <c r="C48" s="6" t="s">
        <v>2372</v>
      </c>
      <c r="D48" s="7" t="s">
        <v>2373</v>
      </c>
      <c r="E48" s="112"/>
      <c r="F48" s="14"/>
    </row>
    <row r="49" spans="1:5" ht="19">
      <c r="A49" s="4">
        <v>0.2</v>
      </c>
      <c r="B49" s="4">
        <v>0.1</v>
      </c>
      <c r="C49" s="4">
        <v>0.3</v>
      </c>
      <c r="D49" s="4">
        <v>0.32</v>
      </c>
      <c r="E49" s="4"/>
    </row>
    <row r="50" spans="1:5" ht="9" customHeight="1">
      <c r="A50" s="4"/>
      <c r="B50" s="4"/>
      <c r="C50" s="4"/>
    </row>
    <row r="51" spans="1:5" ht="20" customHeight="1">
      <c r="A51" s="7" t="s">
        <v>2374</v>
      </c>
      <c r="B51" s="6" t="s">
        <v>2375</v>
      </c>
      <c r="C51" s="7" t="s">
        <v>2376</v>
      </c>
      <c r="D51" s="7" t="s">
        <v>2377</v>
      </c>
    </row>
    <row r="52" spans="1:5" ht="19">
      <c r="A52" s="4">
        <v>0.2</v>
      </c>
      <c r="B52" s="4">
        <f>rv_30</f>
        <v>0.3</v>
      </c>
      <c r="C52" s="4">
        <v>0.15</v>
      </c>
      <c r="D52" s="4">
        <v>0.15</v>
      </c>
    </row>
    <row r="53" spans="1:5" ht="9" customHeight="1">
      <c r="A53" s="4"/>
      <c r="B53" s="4"/>
      <c r="C53" s="4"/>
    </row>
    <row r="54" spans="1:5" ht="20" customHeight="1">
      <c r="A54" s="6" t="s">
        <v>2378</v>
      </c>
      <c r="B54" s="6" t="s">
        <v>2379</v>
      </c>
      <c r="C54" s="6" t="s">
        <v>2380</v>
      </c>
    </row>
    <row r="55" spans="1:5" ht="19">
      <c r="A55" s="4">
        <v>0.03</v>
      </c>
      <c r="B55" s="4">
        <v>7.0000000000000007E-2</v>
      </c>
      <c r="C55" s="4">
        <v>0.2</v>
      </c>
    </row>
    <row r="56" spans="1:5" ht="9" customHeight="1">
      <c r="A56" s="4"/>
      <c r="B56" s="4"/>
      <c r="C56" s="4"/>
    </row>
    <row r="68" spans="2:3" ht="16">
      <c r="B68" s="5"/>
      <c r="C68" s="5"/>
    </row>
  </sheetData>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0"/>
  <sheetViews>
    <sheetView showRuler="0" topLeftCell="A25" zoomScale="115" zoomScaleNormal="115" zoomScalePageLayoutView="125" workbookViewId="0">
      <selection activeCell="F47" sqref="F47"/>
    </sheetView>
  </sheetViews>
  <sheetFormatPr baseColWidth="10" defaultColWidth="11.42578125" defaultRowHeight="16"/>
  <cols>
    <col min="1" max="1" width="42.140625" customWidth="1"/>
    <col min="2" max="2" width="25.42578125" customWidth="1"/>
    <col min="3" max="4" width="10.7109375" style="94"/>
    <col min="5" max="5" width="13.85546875" style="100" bestFit="1" customWidth="1"/>
    <col min="6" max="6" width="29.42578125" style="106" customWidth="1"/>
  </cols>
  <sheetData>
    <row r="1" spans="1:7" s="1" customFormat="1">
      <c r="C1" s="91"/>
      <c r="D1" s="91"/>
      <c r="E1" s="92"/>
      <c r="F1" s="103"/>
    </row>
    <row r="2" spans="1:7" s="1" customFormat="1" ht="21" customHeight="1">
      <c r="A2" s="102" t="s">
        <v>2381</v>
      </c>
      <c r="B2" s="149" t="s">
        <v>2382</v>
      </c>
      <c r="C2" s="95" t="s">
        <v>2383</v>
      </c>
      <c r="D2" s="95" t="s">
        <v>2384</v>
      </c>
      <c r="E2" s="95" t="s">
        <v>2385</v>
      </c>
      <c r="F2" s="104" t="s">
        <v>2386</v>
      </c>
      <c r="G2" s="96"/>
    </row>
    <row r="3" spans="1:7" s="1" customFormat="1" ht="20" customHeight="1">
      <c r="A3" s="3" t="s">
        <v>2387</v>
      </c>
      <c r="B3" s="3" t="s">
        <v>2388</v>
      </c>
      <c r="C3" s="93">
        <v>0.09</v>
      </c>
      <c r="D3" s="93">
        <v>0</v>
      </c>
      <c r="E3" s="101">
        <f t="shared" ref="E3:E15" si="0">C3+D3</f>
        <v>0.09</v>
      </c>
      <c r="F3" s="105" t="s">
        <v>2389</v>
      </c>
    </row>
    <row r="4" spans="1:7" s="1" customFormat="1" ht="20" customHeight="1">
      <c r="A4" s="113" t="s">
        <v>2390</v>
      </c>
      <c r="B4" s="113" t="s">
        <v>2391</v>
      </c>
      <c r="C4" s="114">
        <v>0.09</v>
      </c>
      <c r="D4" s="114">
        <v>0</v>
      </c>
      <c r="E4" s="115">
        <f t="shared" si="0"/>
        <v>0.09</v>
      </c>
      <c r="F4" s="115" t="s">
        <v>2392</v>
      </c>
    </row>
    <row r="5" spans="1:7" s="1" customFormat="1" ht="20" customHeight="1">
      <c r="A5" s="3" t="s">
        <v>2393</v>
      </c>
      <c r="B5" s="3" t="s">
        <v>2394</v>
      </c>
      <c r="C5" s="93">
        <v>0.09</v>
      </c>
      <c r="D5" s="93">
        <v>0</v>
      </c>
      <c r="E5" s="101">
        <f t="shared" si="0"/>
        <v>0.09</v>
      </c>
      <c r="F5" s="105" t="s">
        <v>2395</v>
      </c>
    </row>
    <row r="6" spans="1:7" s="1" customFormat="1" ht="20" customHeight="1">
      <c r="A6" s="113" t="s">
        <v>2396</v>
      </c>
      <c r="B6" s="113" t="s">
        <v>2397</v>
      </c>
      <c r="C6" s="114">
        <v>0.09</v>
      </c>
      <c r="D6" s="114">
        <v>0</v>
      </c>
      <c r="E6" s="115">
        <f t="shared" si="0"/>
        <v>0.09</v>
      </c>
      <c r="F6" s="115" t="s">
        <v>2398</v>
      </c>
    </row>
    <row r="7" spans="1:7" s="1" customFormat="1" ht="20" customHeight="1">
      <c r="A7" s="3" t="s">
        <v>2399</v>
      </c>
      <c r="B7" s="3" t="s">
        <v>2400</v>
      </c>
      <c r="C7" s="93">
        <v>0.09</v>
      </c>
      <c r="D7" s="93">
        <v>0.03</v>
      </c>
      <c r="E7" s="101">
        <f t="shared" si="0"/>
        <v>0.12</v>
      </c>
      <c r="F7" s="105" t="s">
        <v>2401</v>
      </c>
    </row>
    <row r="8" spans="1:7" s="1" customFormat="1" ht="20" customHeight="1">
      <c r="A8" s="113" t="s">
        <v>2402</v>
      </c>
      <c r="B8" s="113" t="s">
        <v>2403</v>
      </c>
      <c r="C8" s="114">
        <v>0.09</v>
      </c>
      <c r="D8" s="114">
        <v>0.03</v>
      </c>
      <c r="E8" s="115">
        <f t="shared" si="0"/>
        <v>0.12</v>
      </c>
      <c r="F8" s="115" t="s">
        <v>2404</v>
      </c>
    </row>
    <row r="9" spans="1:7" s="1" customFormat="1" ht="20" customHeight="1">
      <c r="A9" s="3" t="s">
        <v>2405</v>
      </c>
      <c r="B9" s="3" t="s">
        <v>2406</v>
      </c>
      <c r="C9" s="93">
        <v>0.09</v>
      </c>
      <c r="D9" s="93">
        <v>0</v>
      </c>
      <c r="E9" s="101">
        <f t="shared" ref="E9:E10" si="1">C9+D9</f>
        <v>0.09</v>
      </c>
      <c r="F9" s="105" t="s">
        <v>2407</v>
      </c>
    </row>
    <row r="10" spans="1:7" s="1" customFormat="1" ht="20" customHeight="1">
      <c r="A10" s="113" t="s">
        <v>2408</v>
      </c>
      <c r="B10" s="113" t="s">
        <v>2409</v>
      </c>
      <c r="C10" s="114">
        <v>0.09</v>
      </c>
      <c r="D10" s="114">
        <v>0</v>
      </c>
      <c r="E10" s="115">
        <f t="shared" si="1"/>
        <v>0.09</v>
      </c>
      <c r="F10" s="115" t="s">
        <v>2410</v>
      </c>
    </row>
    <row r="11" spans="1:7" s="1" customFormat="1" ht="20" customHeight="1">
      <c r="A11" s="3" t="s">
        <v>2411</v>
      </c>
      <c r="B11" s="3" t="s">
        <v>2412</v>
      </c>
      <c r="C11" s="93">
        <v>0.09</v>
      </c>
      <c r="D11" s="93">
        <v>0.03</v>
      </c>
      <c r="E11" s="101">
        <f t="shared" si="0"/>
        <v>0.12</v>
      </c>
      <c r="F11" s="105" t="s">
        <v>2413</v>
      </c>
    </row>
    <row r="12" spans="1:7" s="1" customFormat="1" ht="20" customHeight="1">
      <c r="A12" s="113" t="s">
        <v>2414</v>
      </c>
      <c r="B12" s="113" t="s">
        <v>2415</v>
      </c>
      <c r="C12" s="114">
        <v>0.09</v>
      </c>
      <c r="D12" s="114">
        <v>0.03</v>
      </c>
      <c r="E12" s="115">
        <f t="shared" si="0"/>
        <v>0.12</v>
      </c>
      <c r="F12" s="115" t="s">
        <v>2416</v>
      </c>
    </row>
    <row r="13" spans="1:7" s="1" customFormat="1" ht="20" customHeight="1">
      <c r="A13" s="7" t="s">
        <v>2417</v>
      </c>
      <c r="B13" s="7" t="s">
        <v>2418</v>
      </c>
      <c r="C13" s="93">
        <v>0.09</v>
      </c>
      <c r="D13" s="93">
        <v>0</v>
      </c>
      <c r="E13" s="101">
        <f t="shared" ref="E13" si="2">C13+D13</f>
        <v>0.09</v>
      </c>
      <c r="F13" s="105" t="s">
        <v>2419</v>
      </c>
      <c r="G13" s="4"/>
    </row>
    <row r="14" spans="1:7" s="1" customFormat="1" ht="20" customHeight="1">
      <c r="A14" s="116" t="s">
        <v>2420</v>
      </c>
      <c r="B14" s="116" t="s">
        <v>2421</v>
      </c>
      <c r="C14" s="114">
        <v>0.09</v>
      </c>
      <c r="D14" s="114">
        <v>0</v>
      </c>
      <c r="E14" s="115">
        <f>ra_mbp13_eg</f>
        <v>0.09</v>
      </c>
      <c r="F14" s="115" t="s">
        <v>2422</v>
      </c>
      <c r="G14" s="4"/>
    </row>
    <row r="15" spans="1:7" s="1" customFormat="1" ht="20" customHeight="1">
      <c r="A15" s="7" t="s">
        <v>2423</v>
      </c>
      <c r="B15" s="7" t="s">
        <v>2424</v>
      </c>
      <c r="C15" s="93">
        <v>0.09</v>
      </c>
      <c r="D15" s="93">
        <v>0.03</v>
      </c>
      <c r="E15" s="101">
        <f t="shared" si="0"/>
        <v>0.12</v>
      </c>
      <c r="F15" s="105" t="s">
        <v>2425</v>
      </c>
      <c r="G15" s="4"/>
    </row>
    <row r="16" spans="1:7" s="1" customFormat="1" ht="20" customHeight="1">
      <c r="A16" s="116" t="s">
        <v>2426</v>
      </c>
      <c r="B16" s="116" t="s">
        <v>2427</v>
      </c>
      <c r="C16" s="114">
        <v>0.09</v>
      </c>
      <c r="D16" s="114">
        <v>0.03</v>
      </c>
      <c r="E16" s="115">
        <f>ra_mbp13_hg</f>
        <v>0.12</v>
      </c>
      <c r="F16" s="115" t="s">
        <v>2428</v>
      </c>
      <c r="G16" s="4"/>
    </row>
    <row r="17" spans="1:7" s="1" customFormat="1" ht="20" customHeight="1">
      <c r="A17" s="7" t="s">
        <v>2429</v>
      </c>
      <c r="B17" s="7" t="s">
        <v>2430</v>
      </c>
      <c r="C17" s="93">
        <v>0.09</v>
      </c>
      <c r="D17" s="93">
        <v>0</v>
      </c>
      <c r="E17" s="101">
        <v>0.09</v>
      </c>
      <c r="F17" s="105" t="s">
        <v>2431</v>
      </c>
      <c r="G17" s="4"/>
    </row>
    <row r="18" spans="1:7" s="1" customFormat="1" ht="20" customHeight="1">
      <c r="A18" s="116" t="s">
        <v>2432</v>
      </c>
      <c r="B18" s="116" t="s">
        <v>2433</v>
      </c>
      <c r="C18" s="114">
        <v>0.09</v>
      </c>
      <c r="D18" s="114">
        <v>0</v>
      </c>
      <c r="E18" s="115">
        <f>ra_mbp13tbeg</f>
        <v>0.09</v>
      </c>
      <c r="F18" s="115" t="s">
        <v>2434</v>
      </c>
      <c r="G18" s="4"/>
    </row>
    <row r="19" spans="1:7" s="1" customFormat="1" ht="20" customHeight="1">
      <c r="A19" s="7" t="s">
        <v>2435</v>
      </c>
      <c r="B19" s="7" t="s">
        <v>2436</v>
      </c>
      <c r="C19" s="93">
        <v>0.09</v>
      </c>
      <c r="D19" s="93">
        <v>0</v>
      </c>
      <c r="E19" s="101">
        <v>0.09</v>
      </c>
      <c r="F19" s="105" t="s">
        <v>2437</v>
      </c>
      <c r="G19" s="4"/>
    </row>
    <row r="20" spans="1:7" s="1" customFormat="1" ht="20" customHeight="1">
      <c r="A20" s="116" t="s">
        <v>2438</v>
      </c>
      <c r="B20" s="116" t="s">
        <v>2439</v>
      </c>
      <c r="C20" s="114">
        <v>0.09</v>
      </c>
      <c r="D20" s="114">
        <v>0</v>
      </c>
      <c r="E20" s="115">
        <f>ra_mbp13tbhg</f>
        <v>0.09</v>
      </c>
      <c r="F20" s="115" t="s">
        <v>2440</v>
      </c>
      <c r="G20" s="4"/>
    </row>
    <row r="21" spans="1:7" s="1" customFormat="1" ht="20" customHeight="1">
      <c r="A21" s="7" t="s">
        <v>2441</v>
      </c>
      <c r="B21" s="7" t="s">
        <v>2442</v>
      </c>
      <c r="C21" s="93">
        <v>0.09</v>
      </c>
      <c r="D21" s="93">
        <v>0</v>
      </c>
      <c r="E21" s="101">
        <f>C21+D21</f>
        <v>0.09</v>
      </c>
      <c r="F21" s="105" t="s">
        <v>2443</v>
      </c>
      <c r="G21" s="4"/>
    </row>
    <row r="22" spans="1:7" s="1" customFormat="1" ht="20" customHeight="1">
      <c r="A22" s="116" t="s">
        <v>2444</v>
      </c>
      <c r="B22" s="116" t="s">
        <v>2445</v>
      </c>
      <c r="C22" s="114">
        <v>0.09</v>
      </c>
      <c r="D22" s="114">
        <v>0</v>
      </c>
      <c r="E22" s="115">
        <f>ra_mbp15t_eg</f>
        <v>0.09</v>
      </c>
      <c r="F22" s="115" t="s">
        <v>2446</v>
      </c>
      <c r="G22" s="4"/>
    </row>
    <row r="23" spans="1:7" s="1" customFormat="1" ht="20" customHeight="1">
      <c r="A23" s="7" t="s">
        <v>2447</v>
      </c>
      <c r="B23" s="7" t="s">
        <v>2448</v>
      </c>
      <c r="C23" s="93">
        <v>0.09</v>
      </c>
      <c r="D23" s="93">
        <v>0.01</v>
      </c>
      <c r="E23" s="101">
        <f>C23+D23</f>
        <v>9.9999999999999992E-2</v>
      </c>
      <c r="F23" s="105" t="s">
        <v>2449</v>
      </c>
      <c r="G23" s="4"/>
    </row>
    <row r="24" spans="1:7" s="1" customFormat="1" ht="20" customHeight="1">
      <c r="A24" s="116" t="s">
        <v>2450</v>
      </c>
      <c r="B24" s="116" t="s">
        <v>2451</v>
      </c>
      <c r="C24" s="114">
        <v>0.09</v>
      </c>
      <c r="D24" s="114">
        <v>0.01</v>
      </c>
      <c r="E24" s="115">
        <f>ra_mbp15t_hg</f>
        <v>9.9999999999999992E-2</v>
      </c>
      <c r="F24" s="115" t="s">
        <v>2452</v>
      </c>
      <c r="G24" s="4"/>
    </row>
    <row r="25" spans="1:7" s="1" customFormat="1" ht="20" customHeight="1">
      <c r="A25" s="7" t="s">
        <v>2453</v>
      </c>
      <c r="B25" s="7" t="s">
        <v>2454</v>
      </c>
      <c r="C25" s="93">
        <v>0.09</v>
      </c>
      <c r="D25" s="93">
        <v>0</v>
      </c>
      <c r="E25" s="101">
        <f>C25+D25</f>
        <v>0.09</v>
      </c>
      <c r="F25" s="107" t="s">
        <v>2455</v>
      </c>
      <c r="G25" s="4"/>
    </row>
    <row r="26" spans="1:7" s="1" customFormat="1" ht="20" customHeight="1">
      <c r="A26" s="116" t="s">
        <v>2456</v>
      </c>
      <c r="B26" s="116" t="s">
        <v>2457</v>
      </c>
      <c r="C26" s="114">
        <v>0.09</v>
      </c>
      <c r="D26" s="114">
        <v>0</v>
      </c>
      <c r="E26" s="115">
        <f>ra_mm_eg</f>
        <v>0.09</v>
      </c>
      <c r="F26" s="115" t="s">
        <v>2458</v>
      </c>
      <c r="G26" s="4"/>
    </row>
    <row r="27" spans="1:7" s="1" customFormat="1" ht="20" customHeight="1">
      <c r="A27" s="7" t="s">
        <v>2459</v>
      </c>
      <c r="B27" s="7" t="s">
        <v>2460</v>
      </c>
      <c r="C27" s="93">
        <v>0.09</v>
      </c>
      <c r="D27" s="93">
        <v>0.06</v>
      </c>
      <c r="E27" s="101">
        <f>C27+D27</f>
        <v>0.15</v>
      </c>
      <c r="F27" s="107" t="s">
        <v>2461</v>
      </c>
      <c r="G27" s="4"/>
    </row>
    <row r="28" spans="1:7" s="1" customFormat="1" ht="20" customHeight="1">
      <c r="A28" s="116" t="s">
        <v>2462</v>
      </c>
      <c r="B28" s="116" t="s">
        <v>2463</v>
      </c>
      <c r="C28" s="114">
        <v>0.09</v>
      </c>
      <c r="D28" s="114">
        <v>0.06</v>
      </c>
      <c r="E28" s="115">
        <f>ra_mm_hg</f>
        <v>0.15</v>
      </c>
      <c r="F28" s="115" t="s">
        <v>2464</v>
      </c>
      <c r="G28" s="4"/>
    </row>
    <row r="29" spans="1:7" s="1" customFormat="1" ht="20" customHeight="1">
      <c r="A29" s="7" t="s">
        <v>2465</v>
      </c>
      <c r="B29" s="7" t="s">
        <v>2466</v>
      </c>
      <c r="C29" s="93">
        <v>0.09</v>
      </c>
      <c r="D29" s="93">
        <v>0</v>
      </c>
      <c r="E29" s="101">
        <f>C29+D29</f>
        <v>0.09</v>
      </c>
      <c r="F29" s="107" t="s">
        <v>2467</v>
      </c>
      <c r="G29" s="4"/>
    </row>
    <row r="30" spans="1:7" s="1" customFormat="1" ht="20" customHeight="1">
      <c r="A30" s="116" t="s">
        <v>2468</v>
      </c>
      <c r="B30" s="116" t="s">
        <v>2469</v>
      </c>
      <c r="C30" s="114">
        <v>0.09</v>
      </c>
      <c r="D30" s="114">
        <v>0</v>
      </c>
      <c r="E30" s="115">
        <f>ra_im21_eg</f>
        <v>0.09</v>
      </c>
      <c r="F30" s="115" t="s">
        <v>2470</v>
      </c>
      <c r="G30" s="4"/>
    </row>
    <row r="31" spans="1:7" s="1" customFormat="1" ht="20" customHeight="1">
      <c r="A31" s="7" t="s">
        <v>2471</v>
      </c>
      <c r="B31" s="7" t="s">
        <v>2472</v>
      </c>
      <c r="C31" s="93">
        <v>0.09</v>
      </c>
      <c r="D31" s="93">
        <v>0</v>
      </c>
      <c r="E31" s="101">
        <f>C31+D31</f>
        <v>0.09</v>
      </c>
      <c r="F31" s="107" t="s">
        <v>2473</v>
      </c>
      <c r="G31" s="4"/>
    </row>
    <row r="32" spans="1:7" s="1" customFormat="1" ht="20" customHeight="1">
      <c r="A32" s="116" t="s">
        <v>2474</v>
      </c>
      <c r="B32" s="116" t="s">
        <v>2475</v>
      </c>
      <c r="C32" s="114">
        <v>0.09</v>
      </c>
      <c r="D32" s="114">
        <v>0</v>
      </c>
      <c r="E32" s="115">
        <f>ra_im21_hg</f>
        <v>0.09</v>
      </c>
      <c r="F32" s="115" t="s">
        <v>2476</v>
      </c>
      <c r="G32" s="4"/>
    </row>
    <row r="33" spans="1:7" s="1" customFormat="1" ht="20" customHeight="1">
      <c r="A33" s="7" t="s">
        <v>2477</v>
      </c>
      <c r="B33" s="7" t="s">
        <v>2478</v>
      </c>
      <c r="C33" s="93">
        <v>0.09</v>
      </c>
      <c r="D33" s="93">
        <v>0</v>
      </c>
      <c r="E33" s="101">
        <f>C33+D33</f>
        <v>0.09</v>
      </c>
      <c r="F33" s="107" t="s">
        <v>2479</v>
      </c>
      <c r="G33" s="4"/>
    </row>
    <row r="34" spans="1:7" s="1" customFormat="1" ht="20" customHeight="1">
      <c r="A34" s="116" t="s">
        <v>2480</v>
      </c>
      <c r="B34" s="116" t="s">
        <v>2481</v>
      </c>
      <c r="C34" s="114">
        <v>0.09</v>
      </c>
      <c r="D34" s="114">
        <v>0</v>
      </c>
      <c r="E34" s="115">
        <f>ra_im27</f>
        <v>0.09</v>
      </c>
      <c r="F34" s="115" t="s">
        <v>2482</v>
      </c>
      <c r="G34" s="4"/>
    </row>
    <row r="35" spans="1:7" s="1" customFormat="1" ht="20" customHeight="1">
      <c r="A35" s="7" t="s">
        <v>2483</v>
      </c>
      <c r="B35" s="7" t="s">
        <v>2484</v>
      </c>
      <c r="C35" s="93">
        <v>0.09</v>
      </c>
      <c r="D35" s="93">
        <v>0.01</v>
      </c>
      <c r="E35" s="101">
        <f>C35+D35</f>
        <v>9.9999999999999992E-2</v>
      </c>
      <c r="F35" s="107" t="s">
        <v>2485</v>
      </c>
      <c r="G35" s="4"/>
    </row>
    <row r="36" spans="1:7" s="1" customFormat="1" ht="20" customHeight="1">
      <c r="A36" s="116" t="s">
        <v>2486</v>
      </c>
      <c r="B36" s="116" t="s">
        <v>2487</v>
      </c>
      <c r="C36" s="114">
        <v>0.09</v>
      </c>
      <c r="D36" s="114">
        <v>0.01</v>
      </c>
      <c r="E36" s="115">
        <f>ra_im27_hg</f>
        <v>9.9999999999999992E-2</v>
      </c>
      <c r="F36" s="115" t="s">
        <v>2488</v>
      </c>
      <c r="G36" s="4"/>
    </row>
    <row r="37" spans="1:7" s="1" customFormat="1" ht="20" customHeight="1">
      <c r="A37" s="7" t="s">
        <v>2489</v>
      </c>
      <c r="B37" s="7" t="s">
        <v>2490</v>
      </c>
      <c r="C37" s="93">
        <v>0.09</v>
      </c>
      <c r="D37" s="93">
        <v>0</v>
      </c>
      <c r="E37" s="101">
        <f>C37+D37</f>
        <v>0.09</v>
      </c>
      <c r="F37" s="107" t="s">
        <v>2491</v>
      </c>
      <c r="G37" s="4"/>
    </row>
    <row r="38" spans="1:7" s="1" customFormat="1" ht="20" customHeight="1">
      <c r="A38" s="116" t="s">
        <v>2492</v>
      </c>
      <c r="B38" s="116" t="s">
        <v>2493</v>
      </c>
      <c r="C38" s="114">
        <v>0.09</v>
      </c>
      <c r="D38" s="114">
        <v>0</v>
      </c>
      <c r="E38" s="115">
        <f>ra_imp</f>
        <v>0.09</v>
      </c>
      <c r="F38" s="115" t="s">
        <v>2494</v>
      </c>
      <c r="G38" s="4"/>
    </row>
    <row r="39" spans="1:7" s="1" customFormat="1" ht="20" customHeight="1">
      <c r="A39" s="7" t="s">
        <v>2495</v>
      </c>
      <c r="B39" s="7" t="s">
        <v>2496</v>
      </c>
      <c r="C39" s="93">
        <v>0.09</v>
      </c>
      <c r="D39" s="93">
        <v>0</v>
      </c>
      <c r="E39" s="101">
        <f>C39+D39</f>
        <v>0.09</v>
      </c>
      <c r="F39" s="107" t="s">
        <v>2497</v>
      </c>
      <c r="G39" s="4"/>
    </row>
    <row r="40" spans="1:7" s="1" customFormat="1" ht="20" customHeight="1">
      <c r="A40" s="116" t="s">
        <v>2498</v>
      </c>
      <c r="B40" s="116" t="s">
        <v>2499</v>
      </c>
      <c r="C40" s="114">
        <v>0.09</v>
      </c>
      <c r="D40" s="114">
        <v>0</v>
      </c>
      <c r="E40" s="115">
        <f>ra_mp_eg</f>
        <v>0.09</v>
      </c>
      <c r="F40" s="115" t="s">
        <v>2500</v>
      </c>
      <c r="G40" s="4"/>
    </row>
    <row r="41" spans="1:7" s="1" customFormat="1" ht="20" customHeight="1">
      <c r="A41" s="7" t="s">
        <v>2501</v>
      </c>
      <c r="B41" s="7" t="s">
        <v>2502</v>
      </c>
      <c r="C41" s="93">
        <v>0.09</v>
      </c>
      <c r="D41" s="93">
        <v>0</v>
      </c>
      <c r="E41" s="101">
        <f>C41+D41</f>
        <v>0.09</v>
      </c>
      <c r="F41" s="107" t="s">
        <v>2503</v>
      </c>
      <c r="G41" s="4"/>
    </row>
    <row r="42" spans="1:7" s="1" customFormat="1" ht="20" customHeight="1">
      <c r="A42" s="116" t="s">
        <v>2504</v>
      </c>
      <c r="B42" s="116" t="s">
        <v>2505</v>
      </c>
      <c r="C42" s="114">
        <v>0.09</v>
      </c>
      <c r="D42" s="114">
        <v>0</v>
      </c>
      <c r="E42" s="115">
        <f>ra_mp_hg</f>
        <v>0.09</v>
      </c>
      <c r="F42" s="115" t="s">
        <v>2506</v>
      </c>
      <c r="G42" s="4"/>
    </row>
    <row r="43" spans="1:7" s="1" customFormat="1" ht="20" customHeight="1">
      <c r="A43" s="7" t="s">
        <v>2507</v>
      </c>
      <c r="B43" s="7" t="s">
        <v>23</v>
      </c>
      <c r="C43" s="93">
        <v>0.04</v>
      </c>
      <c r="D43" s="93">
        <v>0</v>
      </c>
      <c r="E43" s="101">
        <f t="shared" ref="E43:E56" si="3">C43+D43</f>
        <v>0.04</v>
      </c>
      <c r="F43" s="105" t="s">
        <v>2508</v>
      </c>
      <c r="G43" s="4"/>
    </row>
    <row r="44" spans="1:7" s="1" customFormat="1" ht="20" customHeight="1">
      <c r="A44" s="7" t="s">
        <v>2509</v>
      </c>
      <c r="B44" s="7" t="s">
        <v>23</v>
      </c>
      <c r="C44" s="93">
        <v>0.04</v>
      </c>
      <c r="D44" s="93">
        <v>0</v>
      </c>
      <c r="E44" s="101">
        <f t="shared" ref="E44" si="4">C44+D44</f>
        <v>0.04</v>
      </c>
      <c r="F44" s="105" t="s">
        <v>2510</v>
      </c>
      <c r="G44" s="4"/>
    </row>
    <row r="45" spans="1:7" s="1" customFormat="1" ht="20" customHeight="1">
      <c r="A45" s="7" t="s">
        <v>2511</v>
      </c>
      <c r="B45" s="7" t="s">
        <v>23</v>
      </c>
      <c r="C45" s="93">
        <v>0.06</v>
      </c>
      <c r="D45" s="93">
        <v>0</v>
      </c>
      <c r="E45" s="101">
        <f t="shared" si="3"/>
        <v>0.06</v>
      </c>
      <c r="F45" s="105" t="s">
        <v>2512</v>
      </c>
      <c r="G45" s="4"/>
    </row>
    <row r="46" spans="1:7" s="1" customFormat="1" ht="20" customHeight="1">
      <c r="A46" s="7" t="s">
        <v>2513</v>
      </c>
      <c r="B46" s="7" t="s">
        <v>23</v>
      </c>
      <c r="C46" s="93">
        <v>0.06</v>
      </c>
      <c r="D46" s="93">
        <v>0</v>
      </c>
      <c r="E46" s="101">
        <f t="shared" ref="E46" si="5">C46+D46</f>
        <v>0.06</v>
      </c>
      <c r="F46" s="105" t="s">
        <v>2514</v>
      </c>
      <c r="G46" s="4"/>
    </row>
    <row r="47" spans="1:7" s="1" customFormat="1" ht="20" customHeight="1">
      <c r="A47" s="7" t="s">
        <v>2515</v>
      </c>
      <c r="B47" s="7" t="s">
        <v>23</v>
      </c>
      <c r="C47" s="93">
        <v>0.06</v>
      </c>
      <c r="D47" s="93">
        <v>0</v>
      </c>
      <c r="E47" s="101">
        <f t="shared" si="3"/>
        <v>0.06</v>
      </c>
      <c r="F47" s="105" t="s">
        <v>2516</v>
      </c>
      <c r="G47" s="4"/>
    </row>
    <row r="48" spans="1:7" s="1" customFormat="1" ht="20" customHeight="1">
      <c r="A48" s="7" t="s">
        <v>2517</v>
      </c>
      <c r="B48" s="7" t="s">
        <v>23</v>
      </c>
      <c r="C48" s="93">
        <v>0.06</v>
      </c>
      <c r="D48" s="93">
        <v>0</v>
      </c>
      <c r="E48" s="101">
        <f t="shared" ref="E48" si="6">C48+D48</f>
        <v>0.06</v>
      </c>
      <c r="F48" s="105" t="s">
        <v>2518</v>
      </c>
      <c r="G48" s="4"/>
    </row>
    <row r="49" spans="1:7" s="1" customFormat="1" ht="20" customHeight="1">
      <c r="A49" s="7" t="s">
        <v>2519</v>
      </c>
      <c r="B49" s="7" t="s">
        <v>23</v>
      </c>
      <c r="C49" s="93">
        <v>0.06</v>
      </c>
      <c r="D49" s="93">
        <v>0</v>
      </c>
      <c r="E49" s="101">
        <f t="shared" si="3"/>
        <v>0.06</v>
      </c>
      <c r="F49" s="105" t="s">
        <v>2520</v>
      </c>
      <c r="G49" s="4"/>
    </row>
    <row r="50" spans="1:7" s="1" customFormat="1" ht="20" customHeight="1">
      <c r="A50" s="7" t="s">
        <v>2521</v>
      </c>
      <c r="B50" s="7" t="s">
        <v>23</v>
      </c>
      <c r="C50" s="93">
        <v>0.05</v>
      </c>
      <c r="D50" s="93">
        <v>0</v>
      </c>
      <c r="E50" s="101">
        <f t="shared" si="3"/>
        <v>0.05</v>
      </c>
      <c r="F50" s="105" t="s">
        <v>2522</v>
      </c>
      <c r="G50" s="4"/>
    </row>
    <row r="51" spans="1:7" s="1" customFormat="1" ht="20" customHeight="1">
      <c r="A51" s="7" t="s">
        <v>2523</v>
      </c>
      <c r="B51" s="7" t="s">
        <v>23</v>
      </c>
      <c r="C51" s="93">
        <v>0.05</v>
      </c>
      <c r="D51" s="93">
        <v>0</v>
      </c>
      <c r="E51" s="101">
        <f t="shared" ref="E51" si="7">C51+D51</f>
        <v>0.05</v>
      </c>
      <c r="F51" s="105" t="s">
        <v>2524</v>
      </c>
      <c r="G51" s="4"/>
    </row>
    <row r="52" spans="1:7" s="1" customFormat="1" ht="20" customHeight="1">
      <c r="A52" s="97" t="s">
        <v>2525</v>
      </c>
      <c r="B52" s="7" t="s">
        <v>23</v>
      </c>
      <c r="C52" s="98">
        <v>0</v>
      </c>
      <c r="D52" s="98">
        <v>0.12</v>
      </c>
      <c r="E52" s="101">
        <f t="shared" si="3"/>
        <v>0.12</v>
      </c>
      <c r="F52" s="105" t="s">
        <v>2526</v>
      </c>
      <c r="G52" s="99"/>
    </row>
    <row r="53" spans="1:7" s="1" customFormat="1" ht="20" customHeight="1">
      <c r="A53" s="97" t="s">
        <v>2527</v>
      </c>
      <c r="B53" s="7" t="s">
        <v>23</v>
      </c>
      <c r="C53" s="98">
        <v>0</v>
      </c>
      <c r="D53" s="98">
        <v>0.06</v>
      </c>
      <c r="E53" s="101">
        <f t="shared" si="3"/>
        <v>0.06</v>
      </c>
      <c r="F53" s="105" t="s">
        <v>2528</v>
      </c>
      <c r="G53" s="99"/>
    </row>
    <row r="54" spans="1:7" s="1" customFormat="1" ht="20" customHeight="1">
      <c r="A54" s="97" t="s">
        <v>2529</v>
      </c>
      <c r="B54" s="7" t="s">
        <v>23</v>
      </c>
      <c r="C54" s="98">
        <v>0</v>
      </c>
      <c r="D54" s="98">
        <v>0</v>
      </c>
      <c r="E54" s="101">
        <f t="shared" si="3"/>
        <v>0</v>
      </c>
      <c r="F54" s="105" t="s">
        <v>2530</v>
      </c>
      <c r="G54" s="99"/>
    </row>
    <row r="55" spans="1:7" s="1" customFormat="1" ht="20" customHeight="1">
      <c r="A55" s="97" t="s">
        <v>2531</v>
      </c>
      <c r="B55" s="7" t="s">
        <v>2532</v>
      </c>
      <c r="C55" s="98">
        <v>0.1</v>
      </c>
      <c r="D55" s="98">
        <v>0</v>
      </c>
      <c r="E55" s="101">
        <f t="shared" ref="E55" si="8">C55+D55</f>
        <v>0.1</v>
      </c>
      <c r="F55" s="105" t="s">
        <v>2533</v>
      </c>
      <c r="G55" s="99"/>
    </row>
    <row r="56" spans="1:7" ht="20" customHeight="1">
      <c r="A56" s="97" t="s">
        <v>2534</v>
      </c>
      <c r="B56" s="7" t="s">
        <v>23</v>
      </c>
      <c r="C56" s="98">
        <v>0.09</v>
      </c>
      <c r="D56" s="98">
        <v>0.03</v>
      </c>
      <c r="E56" s="101">
        <f t="shared" si="3"/>
        <v>0.12</v>
      </c>
      <c r="F56" s="105" t="s">
        <v>2535</v>
      </c>
    </row>
    <row r="57" spans="1:7" ht="20" customHeight="1"/>
    <row r="58" spans="1:7" ht="20" customHeight="1"/>
    <row r="59" spans="1:7" ht="20" customHeight="1"/>
    <row r="60" spans="1:7" ht="20" customHeight="1"/>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D89A52A53F3234F85BE67209CF79A5F" ma:contentTypeVersion="8" ma:contentTypeDescription="Crée un document." ma:contentTypeScope="" ma:versionID="67f9169759ec7e0c407a20daaba83a4c">
  <xsd:schema xmlns:xsd="http://www.w3.org/2001/XMLSchema" xmlns:xs="http://www.w3.org/2001/XMLSchema" xmlns:p="http://schemas.microsoft.com/office/2006/metadata/properties" xmlns:ns2="210df9dd-0b4e-4ef9-b5fb-77d5280d969d" xmlns:ns3="8e90354a-00cd-4c2c-933c-cac8cad32b0a" targetNamespace="http://schemas.microsoft.com/office/2006/metadata/properties" ma:root="true" ma:fieldsID="e603a84e5a65af22fecb2a5973419af7" ns2:_="" ns3:_="">
    <xsd:import namespace="210df9dd-0b4e-4ef9-b5fb-77d5280d969d"/>
    <xsd:import namespace="8e90354a-00cd-4c2c-933c-cac8cad32b0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df9dd-0b4e-4ef9-b5fb-77d5280d96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90354a-00cd-4c2c-933c-cac8cad32b0a"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DFB87FE-129F-4A6B-8483-91E79106D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df9dd-0b4e-4ef9-b5fb-77d5280d969d"/>
    <ds:schemaRef ds:uri="8e90354a-00cd-4c2c-933c-cac8cad32b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F1A09F-3AA7-4413-8361-9AED901734C1}">
  <ds:schemaRefs>
    <ds:schemaRef ds:uri="http://schemas.microsoft.com/sharepoint/v3/contenttype/forms"/>
  </ds:schemaRefs>
</ds:datastoreItem>
</file>

<file path=customXml/itemProps3.xml><?xml version="1.0" encoding="utf-8"?>
<ds:datastoreItem xmlns:ds="http://schemas.openxmlformats.org/officeDocument/2006/customXml" ds:itemID="{3FC082FA-0222-4AB4-905C-A7DC1EEBD5F7}">
  <ds:schemaRefs>
    <ds:schemaRef ds:uri="http://schemas.microsoft.com/office/infopath/2007/PartnerControls"/>
    <ds:schemaRef ds:uri="8e90354a-00cd-4c2c-933c-cac8cad32b0a"/>
    <ds:schemaRef ds:uri="http://schemas.microsoft.com/office/2006/metadata/properties"/>
    <ds:schemaRef ds:uri="http://purl.org/dc/elements/1.1/"/>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210df9dd-0b4e-4ef9-b5fb-77d5280d969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3</vt:i4>
      </vt:variant>
      <vt:variant>
        <vt:lpstr>Plages nommées</vt:lpstr>
      </vt:variant>
      <vt:variant>
        <vt:i4>94</vt:i4>
      </vt:variant>
    </vt:vector>
  </HeadingPairs>
  <TitlesOfParts>
    <vt:vector size="97" baseType="lpstr">
      <vt:lpstr>Tarif normalisé n°8 Lot 5</vt:lpstr>
      <vt:lpstr>Récapitulatif remises</vt:lpstr>
      <vt:lpstr>Remises arrières</vt:lpstr>
      <vt:lpstr>ipp11_3PL</vt:lpstr>
      <vt:lpstr>mm_3pl</vt:lpstr>
      <vt:lpstr>ra_acc_ipad</vt:lpstr>
      <vt:lpstr>ra_acc_mac</vt:lpstr>
      <vt:lpstr>ra_acc_nodac</vt:lpstr>
      <vt:lpstr>ra_app</vt:lpstr>
      <vt:lpstr>ra_atv_eg</vt:lpstr>
      <vt:lpstr>ra_atv_hg</vt:lpstr>
      <vt:lpstr>ra_im21_eg</vt:lpstr>
      <vt:lpstr>ra_im21_hg</vt:lpstr>
      <vt:lpstr>ra_im27</vt:lpstr>
      <vt:lpstr>ra_im27_hg</vt:lpstr>
      <vt:lpstr>ra_imp</vt:lpstr>
      <vt:lpstr>ra_ip9_eg</vt:lpstr>
      <vt:lpstr>ra_ip9_hg</vt:lpstr>
      <vt:lpstr>ra_ipm_eg</vt:lpstr>
      <vt:lpstr>ra_ipm_hg</vt:lpstr>
      <vt:lpstr>ra_ipp10</vt:lpstr>
      <vt:lpstr>ra_ipp12</vt:lpstr>
      <vt:lpstr>ra_mb_eg</vt:lpstr>
      <vt:lpstr>ra_mb_hg</vt:lpstr>
      <vt:lpstr>ra_mba_eg</vt:lpstr>
      <vt:lpstr>ra_mba_hg</vt:lpstr>
      <vt:lpstr>ra_mba_mg</vt:lpstr>
      <vt:lpstr>ra_mbp13_eg</vt:lpstr>
      <vt:lpstr>ra_mbp13_hg</vt:lpstr>
      <vt:lpstr>ra_mbp13tbeg</vt:lpstr>
      <vt:lpstr>ra_mbp13tbhg</vt:lpstr>
      <vt:lpstr>ra_mbp15t_eg</vt:lpstr>
      <vt:lpstr>ra_mbp15t_hg</vt:lpstr>
      <vt:lpstr>ra_mm_eg</vt:lpstr>
      <vt:lpstr>ra_mm_hg</vt:lpstr>
      <vt:lpstr>ra_mp_eg</vt:lpstr>
      <vt:lpstr>ra_mp_hg</vt:lpstr>
      <vt:lpstr>ra_pencil</vt:lpstr>
      <vt:lpstr>Remise_MI4</vt:lpstr>
      <vt:lpstr>rv_10</vt:lpstr>
      <vt:lpstr>rv_15</vt:lpstr>
      <vt:lpstr>rv_20</vt:lpstr>
      <vt:lpstr>rv_3</vt:lpstr>
      <vt:lpstr>rv_30</vt:lpstr>
      <vt:lpstr>rv_32</vt:lpstr>
      <vt:lpstr>rv_7</vt:lpstr>
      <vt:lpstr>rv_apple_acc_ipad</vt:lpstr>
      <vt:lpstr>rv_apple_acc_mac</vt:lpstr>
      <vt:lpstr>rv_apple_acc_nodac</vt:lpstr>
      <vt:lpstr>rv_applecare</vt:lpstr>
      <vt:lpstr>rv_atv</vt:lpstr>
      <vt:lpstr>rv_im21_eg</vt:lpstr>
      <vt:lpstr>rv_im21_eg_cto</vt:lpstr>
      <vt:lpstr>rv_im21_hg</vt:lpstr>
      <vt:lpstr>rv_im21_hg_cto</vt:lpstr>
      <vt:lpstr>rv_im27_eg</vt:lpstr>
      <vt:lpstr>rv_im27_eg_cto</vt:lpstr>
      <vt:lpstr>rv_im27_hg</vt:lpstr>
      <vt:lpstr>rv_im27_hg_cto</vt:lpstr>
      <vt:lpstr>rv_imp</vt:lpstr>
      <vt:lpstr>rv_imp_cto</vt:lpstr>
      <vt:lpstr>rv_ip97_eg</vt:lpstr>
      <vt:lpstr>rv_ip97_hg</vt:lpstr>
      <vt:lpstr>rv_ipm</vt:lpstr>
      <vt:lpstr>rv_ipp105</vt:lpstr>
      <vt:lpstr>rv_ipp11</vt:lpstr>
      <vt:lpstr>rv_ipp12</vt:lpstr>
      <vt:lpstr>rv_jamf</vt:lpstr>
      <vt:lpstr>rv_log_apple_vol</vt:lpstr>
      <vt:lpstr>rv_mb_cto</vt:lpstr>
      <vt:lpstr>rv_mb_eg</vt:lpstr>
      <vt:lpstr>rv_mb_hg</vt:lpstr>
      <vt:lpstr>rv_mba_eg</vt:lpstr>
      <vt:lpstr>rv_mba_eg_cto</vt:lpstr>
      <vt:lpstr>rv_mba_hg</vt:lpstr>
      <vt:lpstr>rv_mba_hg_cto</vt:lpstr>
      <vt:lpstr>rv_mba_mg</vt:lpstr>
      <vt:lpstr>rv_mba_mg_cto</vt:lpstr>
      <vt:lpstr>rv_mbp13_eg</vt:lpstr>
      <vt:lpstr>rv_mbp13_eg_cto</vt:lpstr>
      <vt:lpstr>rv_mbp13_hg</vt:lpstr>
      <vt:lpstr>rv_mbp13_hg_cto</vt:lpstr>
      <vt:lpstr>rv_mbp13t</vt:lpstr>
      <vt:lpstr>rv_mbp13t_cto</vt:lpstr>
      <vt:lpstr>rv_mbp15t_eg</vt:lpstr>
      <vt:lpstr>rv_mbp15t_eg_cto</vt:lpstr>
      <vt:lpstr>rv_mbp15t_hg</vt:lpstr>
      <vt:lpstr>rv_mbp15t_hg_cto</vt:lpstr>
      <vt:lpstr>rv_mm_eg</vt:lpstr>
      <vt:lpstr>rv_mm_eg_cto</vt:lpstr>
      <vt:lpstr>rv_mm_hg</vt:lpstr>
      <vt:lpstr>rv_mm_hg_cto</vt:lpstr>
      <vt:lpstr>rv_mp_eg</vt:lpstr>
      <vt:lpstr>rv_mp_eg_cto</vt:lpstr>
      <vt:lpstr>rv_mp_hg</vt:lpstr>
      <vt:lpstr>rv_mp_hg_cto</vt:lpstr>
      <vt:lpstr>rv_stockage</vt:lpstr>
    </vt:vector>
  </TitlesOfParts>
  <Manager/>
  <Company>France Systèmes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Hervé Mainguet</dc:creator>
  <cp:keywords/>
  <dc:description/>
  <cp:lastModifiedBy>Solene MACE STEPHAN</cp:lastModifiedBy>
  <cp:revision/>
  <dcterms:created xsi:type="dcterms:W3CDTF">1999-02-15T11:54:48Z</dcterms:created>
  <dcterms:modified xsi:type="dcterms:W3CDTF">2019-04-03T09:11:51Z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0x0101001D89A52A53F3234F85BE67209CF79A5F</vt:lpwstr>
  </property>
</Properties>
</file>